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tea_skosples_skole_hr/Documents/Documents/FINANCIJSKA IZVJEŠĆA/FINANCIJSKA IZVJEŠĆA 2026/polugodišnji izvještaj o izvršenju proračuna 1.1.-30.6.2026/"/>
    </mc:Choice>
  </mc:AlternateContent>
  <xr:revisionPtr revIDLastSave="558" documentId="11_CAFC664ECA922DE132487688D74AD4E86BB8E63B" xr6:coauthVersionLast="47" xr6:coauthVersionMax="47" xr10:uidLastSave="{31C4B0D6-882B-48B1-B1D6-C3EFEC43C5FB}"/>
  <bookViews>
    <workbookView xWindow="-120" yWindow="-120" windowWidth="29040" windowHeight="17520" firstSheet="3" activeTab="7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Izvještaj po organizacijskoj" sheetId="12" r:id="rId7"/>
    <sheet name="Programska klasifikacija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7" l="1"/>
  <c r="I12" i="7"/>
  <c r="I13" i="7"/>
  <c r="I14" i="7"/>
  <c r="I15" i="7"/>
  <c r="I16" i="7"/>
  <c r="I17" i="7"/>
  <c r="I18" i="7"/>
  <c r="I19" i="7"/>
  <c r="I20" i="7"/>
  <c r="I21" i="7"/>
  <c r="I22" i="7"/>
  <c r="I23" i="7"/>
  <c r="I9" i="7"/>
  <c r="H9" i="7"/>
  <c r="G9" i="7"/>
  <c r="F9" i="7"/>
  <c r="I9" i="12" l="1"/>
  <c r="H9" i="12"/>
  <c r="G9" i="12"/>
  <c r="F9" i="12"/>
  <c r="I10" i="12"/>
  <c r="H15" i="11" l="1"/>
  <c r="H16" i="11"/>
  <c r="G15" i="11"/>
  <c r="G16" i="11"/>
  <c r="H14" i="11"/>
  <c r="G14" i="11"/>
  <c r="F14" i="11"/>
  <c r="E14" i="11"/>
  <c r="D14" i="11"/>
  <c r="C14" i="11"/>
  <c r="H34" i="8"/>
  <c r="H35" i="8"/>
  <c r="H36" i="8"/>
  <c r="H40" i="8"/>
  <c r="H41" i="8"/>
  <c r="H45" i="8"/>
  <c r="H46" i="8"/>
  <c r="H48" i="8"/>
  <c r="H49" i="8"/>
  <c r="H50" i="8"/>
  <c r="H51" i="8"/>
  <c r="H55" i="8"/>
  <c r="H56" i="8"/>
  <c r="G34" i="8"/>
  <c r="G35" i="8"/>
  <c r="G36" i="8"/>
  <c r="G37" i="8"/>
  <c r="G40" i="8"/>
  <c r="G42" i="8"/>
  <c r="G43" i="8"/>
  <c r="G48" i="8"/>
  <c r="G52" i="8"/>
  <c r="G53" i="8"/>
  <c r="H33" i="8"/>
  <c r="G33" i="8"/>
  <c r="F33" i="8"/>
  <c r="E33" i="8"/>
  <c r="D33" i="8"/>
  <c r="C33" i="8"/>
  <c r="F34" i="8"/>
  <c r="E34" i="8"/>
  <c r="D34" i="8"/>
  <c r="C34" i="8"/>
  <c r="F40" i="8"/>
  <c r="E40" i="8"/>
  <c r="D40" i="8"/>
  <c r="C40" i="8"/>
  <c r="F45" i="8"/>
  <c r="E45" i="8"/>
  <c r="D45" i="8"/>
  <c r="F48" i="8"/>
  <c r="E48" i="8"/>
  <c r="D48" i="8"/>
  <c r="C48" i="8"/>
  <c r="E55" i="8"/>
  <c r="D55" i="8"/>
  <c r="H7" i="8"/>
  <c r="H8" i="8"/>
  <c r="H9" i="8"/>
  <c r="H13" i="8"/>
  <c r="H14" i="8"/>
  <c r="H18" i="8"/>
  <c r="H19" i="8"/>
  <c r="H22" i="8"/>
  <c r="H23" i="8"/>
  <c r="H24" i="8"/>
  <c r="H25" i="8"/>
  <c r="H29" i="8"/>
  <c r="H30" i="8"/>
  <c r="G7" i="8"/>
  <c r="G8" i="8"/>
  <c r="G9" i="8"/>
  <c r="G10" i="8"/>
  <c r="G13" i="8"/>
  <c r="G15" i="8"/>
  <c r="G16" i="8"/>
  <c r="G18" i="8"/>
  <c r="G20" i="8"/>
  <c r="G22" i="8"/>
  <c r="G26" i="8"/>
  <c r="G27" i="8"/>
  <c r="G29" i="8"/>
  <c r="G30" i="8"/>
  <c r="H6" i="8"/>
  <c r="E22" i="8"/>
  <c r="E6" i="8" s="1"/>
  <c r="D22" i="8"/>
  <c r="D6" i="8" s="1"/>
  <c r="C13" i="8"/>
  <c r="C6" i="8" s="1"/>
  <c r="G6" i="8" s="1"/>
  <c r="F6" i="8"/>
  <c r="F29" i="8"/>
  <c r="E29" i="8"/>
  <c r="D29" i="8"/>
  <c r="C29" i="8"/>
  <c r="F22" i="8"/>
  <c r="C22" i="8"/>
  <c r="F18" i="8"/>
  <c r="E18" i="8"/>
  <c r="D18" i="8"/>
  <c r="C18" i="8"/>
  <c r="F13" i="8"/>
  <c r="E13" i="8"/>
  <c r="D13" i="8"/>
  <c r="F7" i="8"/>
  <c r="E7" i="8"/>
  <c r="D7" i="8"/>
  <c r="C7" i="8"/>
  <c r="J30" i="3"/>
  <c r="I30" i="3"/>
  <c r="H30" i="3"/>
  <c r="G30" i="3"/>
  <c r="L31" i="3"/>
  <c r="L33" i="3"/>
  <c r="L34" i="3"/>
  <c r="L35" i="3"/>
  <c r="L37" i="3"/>
  <c r="L38" i="3"/>
  <c r="L39" i="3"/>
  <c r="L40" i="3"/>
  <c r="L42" i="3"/>
  <c r="L44" i="3"/>
  <c r="L46" i="3"/>
  <c r="L49" i="3"/>
  <c r="L51" i="3"/>
  <c r="L52" i="3"/>
  <c r="L54" i="3"/>
  <c r="K31" i="3"/>
  <c r="K33" i="3"/>
  <c r="K34" i="3"/>
  <c r="K35" i="3"/>
  <c r="K37" i="3"/>
  <c r="K38" i="3"/>
  <c r="K39" i="3"/>
  <c r="K40" i="3"/>
  <c r="K42" i="3"/>
  <c r="K46" i="3"/>
  <c r="K49" i="3"/>
  <c r="K51" i="3"/>
  <c r="K52" i="3"/>
  <c r="J31" i="3"/>
  <c r="I31" i="3"/>
  <c r="H31" i="3"/>
  <c r="G31" i="3"/>
  <c r="J49" i="3"/>
  <c r="I49" i="3"/>
  <c r="H49" i="3"/>
  <c r="G49" i="3"/>
  <c r="L11" i="1"/>
  <c r="L13" i="1"/>
  <c r="L14" i="1"/>
  <c r="L15" i="1"/>
  <c r="L16" i="1"/>
  <c r="L10" i="1"/>
  <c r="K11" i="1"/>
  <c r="K13" i="1"/>
  <c r="K14" i="1"/>
  <c r="K15" i="1"/>
  <c r="K16" i="1"/>
  <c r="K10" i="1"/>
  <c r="L13" i="3"/>
  <c r="L14" i="3"/>
  <c r="L16" i="3"/>
  <c r="L18" i="3"/>
  <c r="L20" i="3"/>
  <c r="L22" i="3"/>
  <c r="L24" i="3"/>
  <c r="K24" i="3"/>
  <c r="K13" i="3"/>
  <c r="K16" i="3"/>
  <c r="K18" i="3"/>
  <c r="K20" i="3"/>
  <c r="K22" i="3"/>
  <c r="J11" i="3"/>
  <c r="I11" i="3"/>
  <c r="I10" i="3" s="1"/>
  <c r="H11" i="3"/>
  <c r="H10" i="3" s="1"/>
  <c r="G11" i="3"/>
  <c r="G10" i="3" s="1"/>
  <c r="J16" i="1"/>
  <c r="I16" i="1"/>
  <c r="H16" i="1"/>
  <c r="G16" i="1"/>
  <c r="J13" i="1"/>
  <c r="I13" i="1"/>
  <c r="H13" i="1"/>
  <c r="G13" i="1"/>
  <c r="J10" i="1"/>
  <c r="I10" i="1"/>
  <c r="H10" i="1"/>
  <c r="G10" i="1"/>
  <c r="L30" i="3" l="1"/>
  <c r="K30" i="3"/>
  <c r="L11" i="3"/>
  <c r="J10" i="3"/>
  <c r="K11" i="3"/>
  <c r="L10" i="3" l="1"/>
  <c r="K10" i="3"/>
</calcChain>
</file>

<file path=xl/sharedStrings.xml><?xml version="1.0" encoding="utf-8"?>
<sst xmlns="http://schemas.openxmlformats.org/spreadsheetml/2006/main" count="296" uniqueCount="180">
  <si>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</si>
  <si>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</si>
  <si>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</si>
  <si>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</si>
  <si>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</si>
  <si>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</si>
  <si>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</si>
  <si>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</si>
  <si>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</si>
  <si>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</si>
  <si>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</si>
  <si>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</si>
  <si>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</si>
  <si>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</si>
  <si>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</si>
  <si>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</si>
  <si>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</si>
  <si>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</si>
  <si>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</si>
  <si>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</si>
  <si>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</si>
  <si>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</si>
  <si>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</si>
  <si>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</si>
  <si>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</si>
  <si>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</si>
  <si>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</si>
  <si>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….</t>
  </si>
  <si>
    <t>Plaće (Bruto)</t>
  </si>
  <si>
    <t>Naknade troškova zaposlenima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</si>
  <si>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</si>
  <si>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</si>
  <si>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</si>
  <si>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</si>
  <si>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</si>
  <si>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</si>
  <si>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</si>
  <si>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</si>
  <si>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</si>
  <si>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</si>
  <si>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</si>
  <si>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</si>
  <si>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</si>
  <si>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</si>
  <si>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</si>
  <si>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</si>
  <si>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</si>
  <si>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</si>
  <si>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</si>
  <si>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</si>
  <si>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</si>
  <si>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</si>
  <si>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</si>
  <si>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</si>
  <si>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</si>
  <si>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</si>
  <si>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</si>
  <si>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</si>
  <si>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</si>
  <si>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</si>
  <si>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</si>
  <si>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</si>
  <si>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</si>
  <si>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</si>
  <si>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</si>
  <si>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</si>
  <si>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</si>
  <si>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IZVJEŠTAJ PO PROGRAMSKOJ KLASIFIKACIJI</t>
  </si>
  <si>
    <t>NAZIV IZVORA FINANCIRANJA AA</t>
  </si>
  <si>
    <t xml:space="preserve">BROJČANA OZNAKA Skupine ekonomske klasifikacije (rashod/izdatak) </t>
  </si>
  <si>
    <t>NAZIV SKUPINE (RASHODA/IZDATKA)</t>
  </si>
  <si>
    <t>NAZIV ODJELJKA (RASHODA/IZDATKA)</t>
  </si>
  <si>
    <t>BROJČANA OZNAKA GLAVE W</t>
  </si>
  <si>
    <t>NAZIV GLAVE W</t>
  </si>
  <si>
    <t xml:space="preserve">BROJČANA OZNAKA IZVORA FINANCIRANJA AA </t>
  </si>
  <si>
    <t>NAZIV AKTIVNOSTI Z</t>
  </si>
  <si>
    <t>BROJČANA OZNAKA AKTIVNOSTI/PROJEKTA Z</t>
  </si>
  <si>
    <t>BROJČANA OZNAKA PROGRAMA D</t>
  </si>
  <si>
    <t>NAZIV PROGRAMA D</t>
  </si>
  <si>
    <t xml:space="preserve">BROJČANA OZNAKA  Odjeljka ekonomske klasifikacije (rashod/izdatak) </t>
  </si>
  <si>
    <t>SAŽETAK  RAČUNA PRIHODA I RASHODA I  RAČUNA FINANCIRANJA  može sadržavati i dodatne podatke.</t>
  </si>
  <si>
    <t xml:space="preserve">Pomoći proračunskim korisnicima i proračuna koji im nije nadležan </t>
  </si>
  <si>
    <t>Pomoći iz državnog proračuna temeljem prijenosa EU sredstava</t>
  </si>
  <si>
    <t xml:space="preserve">Prihodi od nefinancijske imovine </t>
  </si>
  <si>
    <t xml:space="preserve">Prihodi po posebnim propisima </t>
  </si>
  <si>
    <t xml:space="preserve">Donacije od pravnih i fizičkih osoba izvan općeg proračuna i povrat donacija po protestiranim jamstvima </t>
  </si>
  <si>
    <t xml:space="preserve">Prihodi iz nadležnog proračuna za financiranje redovne djelatnosti proračunskih korisnika </t>
  </si>
  <si>
    <t xml:space="preserve">Ostali prihodi </t>
  </si>
  <si>
    <t>Prihodi od imovine</t>
  </si>
  <si>
    <t>Prihodi od upravnih i administrativnih pristojbi, pristojbi po posebnim propisima i naknada</t>
  </si>
  <si>
    <t xml:space="preserve">Prihodi od prodaje proizvoda i robe te pruženih usluga i prihoda od donacija </t>
  </si>
  <si>
    <t xml:space="preserve">Prihodi iz nadležnog proračuna i od HZZO-a temeljm ugovornih obveza </t>
  </si>
  <si>
    <t xml:space="preserve">Kazne, upravne mjere i ostali prihodi </t>
  </si>
  <si>
    <t xml:space="preserve">Ostali rashodi za zaposlene </t>
  </si>
  <si>
    <t xml:space="preserve">Doprinosi na plaće </t>
  </si>
  <si>
    <t xml:space="preserve">Rashodi za materijal i energiju </t>
  </si>
  <si>
    <t xml:space="preserve">Rashodi za usluge </t>
  </si>
  <si>
    <t xml:space="preserve">Ostali nespomenuti rashodi poslovanja </t>
  </si>
  <si>
    <t xml:space="preserve">Ostali finacijski rashodi </t>
  </si>
  <si>
    <t xml:space="preserve">Financijski rashodi </t>
  </si>
  <si>
    <t xml:space="preserve">Naknade građanima i kućanstvima na temelju osiguranja i druge naknade </t>
  </si>
  <si>
    <t>Ostale naknade građanima i kućanstvima iz proračuna</t>
  </si>
  <si>
    <t xml:space="preserve">Ostali rashodi  </t>
  </si>
  <si>
    <t xml:space="preserve">Tekuće donacije </t>
  </si>
  <si>
    <t>Rashodi za nabavu proizvedene dugotrajne imovine</t>
  </si>
  <si>
    <t xml:space="preserve">Postrojenja i oprema </t>
  </si>
  <si>
    <t xml:space="preserve">Knjige, umjetnička djela i ostale izložbene vrijednosti </t>
  </si>
  <si>
    <r>
      <t xml:space="preserve">BROJČANA OZNAKA PRORAČUNSKOG KORISNIKA </t>
    </r>
    <r>
      <rPr>
        <b/>
        <sz val="10"/>
        <color indexed="8"/>
        <rFont val="Arial"/>
        <family val="2"/>
        <charset val="238"/>
      </rPr>
      <t xml:space="preserve"> 1007001</t>
    </r>
  </si>
  <si>
    <r>
      <t xml:space="preserve">NAZIV PRORAČUNSKOG KORISNIKA </t>
    </r>
    <r>
      <rPr>
        <b/>
        <sz val="10"/>
        <color indexed="8"/>
        <rFont val="Arial"/>
        <family val="2"/>
        <charset val="238"/>
      </rPr>
      <t xml:space="preserve"> Bjelovarsko-bilogorska županija</t>
    </r>
  </si>
  <si>
    <r>
      <t xml:space="preserve">BROJČANA OZNAKA IZVORA FINANCIRANJA AA </t>
    </r>
    <r>
      <rPr>
        <b/>
        <sz val="10"/>
        <color indexed="8"/>
        <rFont val="Arial"/>
        <family val="2"/>
        <charset val="238"/>
      </rPr>
      <t xml:space="preserve">A A000282 </t>
    </r>
  </si>
  <si>
    <r>
      <t xml:space="preserve">NAZIV IZVORA FINANCIRANJA AA </t>
    </r>
    <r>
      <rPr>
        <b/>
        <sz val="10"/>
        <color rgb="FF000000"/>
        <rFont val="Arial"/>
        <family val="2"/>
        <charset val="238"/>
      </rPr>
      <t>redovna djelatnost Oš - VS  korisnika</t>
    </r>
  </si>
  <si>
    <r>
      <t xml:space="preserve">BROJČANA OZNAKA IZVORA FINANCIRANJA  AB  </t>
    </r>
    <r>
      <rPr>
        <b/>
        <sz val="10"/>
        <color indexed="8"/>
        <rFont val="Arial"/>
        <family val="2"/>
        <charset val="238"/>
      </rPr>
      <t>A A 000202</t>
    </r>
  </si>
  <si>
    <r>
      <t xml:space="preserve">NAZIV IZVORA FINANCIRANJA AB  </t>
    </r>
    <r>
      <rPr>
        <b/>
        <sz val="10"/>
        <color rgb="FF000000"/>
        <rFont val="Arial"/>
        <family val="2"/>
        <charset val="238"/>
      </rPr>
      <t>redovna djelatnost OŠ - dec</t>
    </r>
  </si>
  <si>
    <r>
      <t xml:space="preserve">BROJČANA OZNAKA IZVORA FINANCIRANJA  AB  </t>
    </r>
    <r>
      <rPr>
        <b/>
        <sz val="10"/>
        <color indexed="8"/>
        <rFont val="Arial"/>
        <family val="2"/>
        <charset val="238"/>
      </rPr>
      <t>A A 000293</t>
    </r>
  </si>
  <si>
    <r>
      <t xml:space="preserve">BROJČANA OZNAKA IZVORA FINANCIRANJA  AB  </t>
    </r>
    <r>
      <rPr>
        <b/>
        <sz val="10"/>
        <color indexed="8"/>
        <rFont val="Arial"/>
        <family val="2"/>
        <charset val="238"/>
      </rPr>
      <t xml:space="preserve"> K K 000024</t>
    </r>
  </si>
  <si>
    <r>
      <t xml:space="preserve">NAZIV IZVORA FINANCIRANJA AB  </t>
    </r>
    <r>
      <rPr>
        <b/>
        <sz val="10"/>
        <color rgb="FF000000"/>
        <rFont val="Arial"/>
        <family val="2"/>
        <charset val="238"/>
      </rPr>
      <t xml:space="preserve">investicijsko i tekuće održavanje u OŠ - dec </t>
    </r>
  </si>
  <si>
    <r>
      <t xml:space="preserve">NAZIV IZVORA FINANCIRANJA AB  </t>
    </r>
    <r>
      <rPr>
        <b/>
        <sz val="10"/>
        <color rgb="FF000000"/>
        <rFont val="Arial"/>
        <family val="2"/>
        <charset val="238"/>
      </rPr>
      <t>ulaganja u opremu osnovnog školstva - dec</t>
    </r>
  </si>
  <si>
    <r>
      <t xml:space="preserve">BROJČANA OZNAKA AKTIVNOSTI/PROJEKTA Z  </t>
    </r>
    <r>
      <rPr>
        <b/>
        <sz val="10"/>
        <color indexed="8"/>
        <rFont val="Arial"/>
        <family val="2"/>
        <charset val="238"/>
      </rPr>
      <t>AA 000299</t>
    </r>
  </si>
  <si>
    <r>
      <t xml:space="preserve">NAZIV AKTIVNOSTI Z  </t>
    </r>
    <r>
      <rPr>
        <b/>
        <sz val="10"/>
        <color indexed="8"/>
        <rFont val="Arial"/>
        <family val="2"/>
        <charset val="238"/>
      </rPr>
      <t xml:space="preserve">sufinanciranje e-tehničara u osnovim školama </t>
    </r>
  </si>
  <si>
    <r>
      <t xml:space="preserve">BROJČANA OZNAKA IZVORA FINANCIRANJA AA  </t>
    </r>
    <r>
      <rPr>
        <b/>
        <sz val="10"/>
        <color indexed="8"/>
        <rFont val="Arial"/>
        <family val="2"/>
        <charset val="238"/>
      </rPr>
      <t>TT000102</t>
    </r>
  </si>
  <si>
    <r>
      <t xml:space="preserve">NAZIV IZVORA FINANCIRANJA AA  </t>
    </r>
    <r>
      <rPr>
        <b/>
        <sz val="10"/>
        <color rgb="FF000000"/>
        <rFont val="Arial"/>
        <family val="2"/>
        <charset val="238"/>
      </rPr>
      <t>školska shema</t>
    </r>
  </si>
  <si>
    <r>
      <t xml:space="preserve">BROJČANA OZNAKA IZVORA FINANCIRANJA AA  </t>
    </r>
    <r>
      <rPr>
        <b/>
        <sz val="10"/>
        <color indexed="8"/>
        <rFont val="Arial"/>
        <family val="2"/>
        <charset val="238"/>
      </rPr>
      <t>TT000105</t>
    </r>
  </si>
  <si>
    <r>
      <t xml:space="preserve">NAZIV IZVORA FINANCIRANJA AA   </t>
    </r>
    <r>
      <rPr>
        <b/>
        <sz val="10"/>
        <color rgb="FF000000"/>
        <rFont val="Arial"/>
        <family val="2"/>
        <charset val="238"/>
      </rPr>
      <t>školski medni dan</t>
    </r>
  </si>
  <si>
    <r>
      <t>BROJČANA OZNAKA PROGRAMA Y</t>
    </r>
    <r>
      <rPr>
        <b/>
        <sz val="10"/>
        <color indexed="8"/>
        <rFont val="Arial"/>
        <family val="2"/>
        <charset val="238"/>
      </rPr>
      <t xml:space="preserve"> AA 000289</t>
    </r>
  </si>
  <si>
    <t>NAZIV PROGRAMA Y osnovnoškolsko obrazovanje-iznad standarda - županijska natjecanja OŠ</t>
  </si>
  <si>
    <t>BROJČANA OZNAKA IZVORA FINANCIRANJA AA  KK000180</t>
  </si>
  <si>
    <t>NAZIV IZVORA FINANCIRANJA KK sufinanciranje nabave knjižnične građe OŠ</t>
  </si>
  <si>
    <r>
      <t xml:space="preserve">NAZIV IZVORA FINANCIRANJA AA   </t>
    </r>
    <r>
      <rPr>
        <b/>
        <sz val="10"/>
        <color rgb="FF000000"/>
        <rFont val="Arial"/>
        <family val="2"/>
        <charset val="238"/>
      </rPr>
      <t xml:space="preserve">pomoćnici u nastavu uz potporu sve je moguće faza VII </t>
    </r>
  </si>
  <si>
    <t xml:space="preserve">4 Prihodi za posebne namjene </t>
  </si>
  <si>
    <t>5 Pomoći</t>
  </si>
  <si>
    <t>6 Donacije</t>
  </si>
  <si>
    <t>4 Prihodi za posebne namjene</t>
  </si>
  <si>
    <t xml:space="preserve">OSTVARENJE/IZVRŠENJE 
2025. </t>
  </si>
  <si>
    <t>TEKUĆI PLAN 2025.*</t>
  </si>
  <si>
    <r>
      <t>BROJČANA OZNAKA PROGRAMA Y</t>
    </r>
    <r>
      <rPr>
        <b/>
        <sz val="10"/>
        <color indexed="8"/>
        <rFont val="Arial"/>
        <family val="2"/>
        <charset val="238"/>
      </rPr>
      <t xml:space="preserve"> AA 000296</t>
    </r>
  </si>
  <si>
    <t>NAZIV PROGRAMA Y kulturne i javne djelatnosti OŠ</t>
  </si>
  <si>
    <r>
      <t>BROJČANA OZNAKA PROGRAMA Y</t>
    </r>
    <r>
      <rPr>
        <b/>
        <sz val="10"/>
        <color indexed="8"/>
        <rFont val="Arial"/>
        <family val="2"/>
        <charset val="238"/>
      </rPr>
      <t xml:space="preserve"> AA 000298</t>
    </r>
  </si>
  <si>
    <t xml:space="preserve">NAZIV PROGRAMA Y osiguranje školskih zgrada OŠ </t>
  </si>
  <si>
    <r>
      <t xml:space="preserve">BROJČANA OZNAKA IZVORA FINANCIRANJA AA  </t>
    </r>
    <r>
      <rPr>
        <b/>
        <sz val="10"/>
        <color indexed="8"/>
        <rFont val="Arial"/>
        <family val="2"/>
        <charset val="238"/>
      </rPr>
      <t>TT000190</t>
    </r>
  </si>
  <si>
    <t xml:space="preserve">** AKO Opći i Posebni dio polugodišnjeg izvještaja ne sadrži "TEKUĆI PLAN 2025.", "INDEKS"("OSTVARENJE/IZVRŠENJE 2025."/"TEKUĆI PLAN 2025.") iskazuje se kao "OSTVARENJE/IZVRŠENJE 2025."/"IZVORNI PLAN 2025." ODNOSNO "REBALANS 2025." </t>
  </si>
  <si>
    <t>IZVORNI PLAN ILI REBALANS 2026.*</t>
  </si>
  <si>
    <t>TEKUĆI PLAN 2026.*</t>
  </si>
  <si>
    <t xml:space="preserve">OSTVARENJE/IZVRŠENJE 
2026. </t>
  </si>
  <si>
    <t xml:space="preserve"> IZVRŠENJE 
2026. </t>
  </si>
  <si>
    <t>Rashodi za dodatna ulaganja na nefinancijskoj imovini</t>
  </si>
  <si>
    <t>Dodatna ulaganja na građevinskim objektima</t>
  </si>
  <si>
    <t>IZVJEŠTAJ O POLUGODIŠNJEM IZVRŠENJU FINANCIJSKOG PLANA PRORAČUNSKOG KORISNIKA JEDINICE LOKALNE I PODRUČNE (REGIONALNE) SAMOUPRAVE ZA 2026. godinu</t>
  </si>
  <si>
    <t>12 Porez na dohodak decentralizacija</t>
  </si>
  <si>
    <t>14 Prihodi od nefinancijske imovine</t>
  </si>
  <si>
    <t>3.31 Vlastiti prihodi</t>
  </si>
  <si>
    <t>31 Vlastit prihodi prihodi od prodaje proizvoda i donacije</t>
  </si>
  <si>
    <t xml:space="preserve">32 Ostali vlastiti prihodi proračunskih korisnika </t>
  </si>
  <si>
    <t>4.43 Ostali prihodi za posebne namjene</t>
  </si>
  <si>
    <t>45 Prihodi za posebne namjene - korisnici</t>
  </si>
  <si>
    <t>5.50 Pomoći iz državnog proračuna</t>
  </si>
  <si>
    <t>5.56 Fondovi EU</t>
  </si>
  <si>
    <t>5.561 Europski socijalni fond plus</t>
  </si>
  <si>
    <t xml:space="preserve">51 Pomoći iz Riznice i ministarstva </t>
  </si>
  <si>
    <t>56 Pomoći temeljem prijenosa sredstava EU</t>
  </si>
  <si>
    <t>61 Donacije</t>
  </si>
  <si>
    <t>09 Obrazovanje</t>
  </si>
  <si>
    <t>091 Predškolsko i osnovno obrazovanje</t>
  </si>
  <si>
    <t>096 Dodatne usluge u obrazovanju</t>
  </si>
  <si>
    <t>IZVJEŠTAJ PO ORGANIZACIJSKOJ KLASIFIKACIJI</t>
  </si>
  <si>
    <t>BROJČANA OZNAKA RAZDJELA</t>
  </si>
  <si>
    <t>NAZIV RAZDJELA</t>
  </si>
  <si>
    <t>BROJČANA OZNAKA GLAVE</t>
  </si>
  <si>
    <t>NAZIV GLAVE</t>
  </si>
  <si>
    <t xml:space="preserve">1007001 BJELOVARSKO -BILOGORSKA ŽUPANIJA </t>
  </si>
  <si>
    <t>25 UPRAVNI ODJELA ZA OBRAZOVANJE, KULTURU I UDRUGE</t>
  </si>
  <si>
    <t>25. - 2.</t>
  </si>
  <si>
    <t xml:space="preserve">Županijske ustanove osnovnog školstva </t>
  </si>
  <si>
    <r>
      <t xml:space="preserve">RAZDJEL  </t>
    </r>
    <r>
      <rPr>
        <b/>
        <sz val="10"/>
        <color rgb="FF000000"/>
        <rFont val="Arial"/>
        <family val="2"/>
        <charset val="238"/>
      </rPr>
      <t>005</t>
    </r>
  </si>
  <si>
    <r>
      <t xml:space="preserve">NAZIV RAZDJELA  </t>
    </r>
    <r>
      <rPr>
        <b/>
        <sz val="10"/>
        <color rgb="FF000000"/>
        <rFont val="Arial"/>
        <family val="2"/>
        <charset val="238"/>
      </rPr>
      <t>UPRAVNI ODJEL ZA OBRAZOVANJE, KULTURU I UDRUGE</t>
    </r>
  </si>
  <si>
    <r>
      <t xml:space="preserve">GLAVA   </t>
    </r>
    <r>
      <rPr>
        <b/>
        <sz val="10"/>
        <color rgb="FF000000"/>
        <rFont val="Arial"/>
        <family val="2"/>
        <charset val="238"/>
      </rPr>
      <t>00502</t>
    </r>
  </si>
  <si>
    <r>
      <t xml:space="preserve">NAZIV   </t>
    </r>
    <r>
      <rPr>
        <b/>
        <sz val="10"/>
        <color rgb="FF000000"/>
        <rFont val="Arial"/>
        <family val="2"/>
        <charset val="238"/>
      </rPr>
      <t>ŽUPANIJSKE USTANOVE OSNOVNOG ŠKOLSTVA</t>
    </r>
  </si>
  <si>
    <r>
      <t xml:space="preserve">BROJČANA OZNAKA IZVORA FINANCIRANJA  AB  </t>
    </r>
    <r>
      <rPr>
        <b/>
        <sz val="10"/>
        <color indexed="8"/>
        <rFont val="Arial"/>
        <family val="2"/>
        <charset val="238"/>
      </rPr>
      <t xml:space="preserve"> K K 000084</t>
    </r>
  </si>
  <si>
    <r>
      <t xml:space="preserve">NAZIV IZVORA FINANCIRANJA AB  </t>
    </r>
    <r>
      <rPr>
        <b/>
        <sz val="10"/>
        <color rgb="FF000000"/>
        <rFont val="Arial"/>
        <family val="2"/>
        <charset val="238"/>
      </rPr>
      <t>ulaganja u objekte osnovnog školstva - dec</t>
    </r>
  </si>
  <si>
    <t>BROJČANA OZNAKA IZVORA FINANCIRANJA AA  KK000142</t>
  </si>
  <si>
    <t xml:space="preserve">NAZIV IZVORA FINANCIRANJA KK izrada projektno tehničke dokumentacijeza škole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</si>
</sst>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 wrapText="1" indent="1"/>
    </xf>
    <xf numFmtId="4" fontId="3" fillId="2" borderId="4" xfId="0" applyNumberFormat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10" fontId="1" fillId="0" borderId="3" xfId="0" applyNumberFormat="1" applyFont="1" applyBorder="1" applyAlignment="1">
      <alignment horizontal="center"/>
    </xf>
    <xf numFmtId="10" fontId="6" fillId="3" borderId="3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3" fillId="2" borderId="3" xfId="0" applyNumberFormat="1" applyFont="1" applyFill="1" applyBorder="1" applyAlignment="1">
      <alignment horizontal="right" wrapText="1"/>
    </xf>
    <xf numFmtId="10" fontId="0" fillId="0" borderId="3" xfId="0" applyNumberFormat="1" applyBorder="1"/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7" fillId="0" borderId="5" xfId="0" applyFont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 indent="1"/>
    </xf>
    <xf numFmtId="0" fontId="11" fillId="4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wrapText="1"/>
    </xf>
    <xf numFmtId="4" fontId="6" fillId="4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 wrapText="1"/>
    </xf>
    <xf numFmtId="4" fontId="1" fillId="4" borderId="3" xfId="0" applyNumberFormat="1" applyFont="1" applyFill="1" applyBorder="1"/>
    <xf numFmtId="4" fontId="17" fillId="4" borderId="3" xfId="0" applyNumberFormat="1" applyFont="1" applyFill="1" applyBorder="1" applyAlignment="1">
      <alignment horizontal="right"/>
    </xf>
    <xf numFmtId="4" fontId="17" fillId="4" borderId="3" xfId="0" applyNumberFormat="1" applyFont="1" applyFill="1" applyBorder="1" applyAlignment="1">
      <alignment horizontal="right" wrapText="1"/>
    </xf>
    <xf numFmtId="4" fontId="21" fillId="4" borderId="3" xfId="0" applyNumberFormat="1" applyFont="1" applyFill="1" applyBorder="1"/>
    <xf numFmtId="10" fontId="0" fillId="0" borderId="3" xfId="0" applyNumberFormat="1" applyFill="1" applyBorder="1"/>
    <xf numFmtId="10" fontId="1" fillId="0" borderId="3" xfId="0" applyNumberFormat="1" applyFont="1" applyFill="1" applyBorder="1"/>
    <xf numFmtId="10" fontId="1" fillId="4" borderId="3" xfId="0" applyNumberFormat="1" applyFont="1" applyFill="1" applyBorder="1"/>
    <xf numFmtId="0" fontId="22" fillId="4" borderId="3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wrapText="1"/>
    </xf>
    <xf numFmtId="16" fontId="0" fillId="0" borderId="1" xfId="0" applyNumberFormat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left" vertical="center"/>
    </xf>
    <xf numFmtId="10" fontId="6" fillId="2" borderId="3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workbookViewId="0">
      <selection activeCell="B2" sqref="B2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83" t="s">
        <v>146</v>
      </c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83" t="s">
        <v>16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2:12" ht="36" customHeight="1" x14ac:dyDescent="0.25">
      <c r="B4" s="69"/>
      <c r="C4" s="69"/>
      <c r="D4" s="69"/>
      <c r="E4" s="2"/>
      <c r="F4" s="2"/>
      <c r="G4" s="2"/>
      <c r="H4" s="2"/>
      <c r="I4" s="2"/>
      <c r="J4" s="3"/>
      <c r="K4" s="3"/>
    </row>
    <row r="5" spans="2:12" ht="18" customHeight="1" x14ac:dyDescent="0.25">
      <c r="B5" s="83" t="s">
        <v>58</v>
      </c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2:12" ht="18" customHeight="1" x14ac:dyDescent="0.25">
      <c r="B6" s="37"/>
      <c r="C6" s="39"/>
      <c r="D6" s="39"/>
      <c r="E6" s="39"/>
      <c r="F6" s="39"/>
      <c r="G6" s="39"/>
      <c r="H6" s="39"/>
      <c r="I6" s="39"/>
      <c r="J6" s="39"/>
      <c r="K6" s="39"/>
    </row>
    <row r="7" spans="2:12" x14ac:dyDescent="0.25">
      <c r="B7" s="91" t="s">
        <v>59</v>
      </c>
      <c r="C7" s="91"/>
      <c r="D7" s="91"/>
      <c r="E7" s="91"/>
      <c r="F7" s="91"/>
      <c r="G7" s="4"/>
      <c r="H7" s="4"/>
      <c r="I7" s="4"/>
      <c r="J7" s="4"/>
      <c r="K7" s="21"/>
    </row>
    <row r="8" spans="2:12" ht="25.5" x14ac:dyDescent="0.25">
      <c r="B8" s="73" t="s">
        <v>6</v>
      </c>
      <c r="C8" s="74"/>
      <c r="D8" s="74"/>
      <c r="E8" s="74"/>
      <c r="F8" s="75"/>
      <c r="G8" s="26" t="s">
        <v>132</v>
      </c>
      <c r="H8" s="1" t="s">
        <v>140</v>
      </c>
      <c r="I8" s="1" t="s">
        <v>141</v>
      </c>
      <c r="J8" s="26" t="s">
        <v>142</v>
      </c>
      <c r="K8" s="1" t="s">
        <v>21</v>
      </c>
      <c r="L8" s="1" t="s">
        <v>50</v>
      </c>
    </row>
    <row r="9" spans="2:12" s="29" customFormat="1" ht="11.25" x14ac:dyDescent="0.2">
      <c r="B9" s="76">
        <v>1</v>
      </c>
      <c r="C9" s="76"/>
      <c r="D9" s="76"/>
      <c r="E9" s="76"/>
      <c r="F9" s="77"/>
      <c r="G9" s="28">
        <v>2</v>
      </c>
      <c r="H9" s="27">
        <v>3</v>
      </c>
      <c r="I9" s="27">
        <v>4</v>
      </c>
      <c r="J9" s="27">
        <v>5</v>
      </c>
      <c r="K9" s="27" t="s">
        <v>23</v>
      </c>
      <c r="L9" s="27" t="s">
        <v>24</v>
      </c>
    </row>
    <row r="10" spans="2:12" x14ac:dyDescent="0.25">
      <c r="B10" s="89" t="s">
        <v>0</v>
      </c>
      <c r="C10" s="68"/>
      <c r="D10" s="68"/>
      <c r="E10" s="68"/>
      <c r="F10" s="90"/>
      <c r="G10" s="52">
        <f>G11+G12</f>
        <v>777869.51</v>
      </c>
      <c r="H10" s="52">
        <f>H11+H12</f>
        <v>2344012</v>
      </c>
      <c r="I10" s="52">
        <f>I11+I12</f>
        <v>2344012</v>
      </c>
      <c r="J10" s="52">
        <f>J11+J12</f>
        <v>801476.67</v>
      </c>
      <c r="K10" s="60">
        <f>J10/G10</f>
        <v>1.0303484835136423</v>
      </c>
      <c r="L10" s="60">
        <f>J10/I10</f>
        <v>0.34192515652650246</v>
      </c>
    </row>
    <row r="11" spans="2:12" x14ac:dyDescent="0.25">
      <c r="B11" s="78" t="s">
        <v>51</v>
      </c>
      <c r="C11" s="79"/>
      <c r="D11" s="79"/>
      <c r="E11" s="79"/>
      <c r="F11" s="87"/>
      <c r="G11" s="51">
        <v>777869.51</v>
      </c>
      <c r="H11" s="51">
        <v>2344012</v>
      </c>
      <c r="I11" s="51">
        <v>2344012</v>
      </c>
      <c r="J11" s="51">
        <v>801476.67</v>
      </c>
      <c r="K11" s="61">
        <f t="shared" ref="K11:K16" si="0">J11/G11</f>
        <v>1.0303484835136423</v>
      </c>
      <c r="L11" s="61">
        <f t="shared" ref="L11:L16" si="1">J11/I11</f>
        <v>0.34192515652650246</v>
      </c>
    </row>
    <row r="12" spans="2:12" x14ac:dyDescent="0.25">
      <c r="B12" s="86" t="s">
        <v>56</v>
      </c>
      <c r="C12" s="87"/>
      <c r="D12" s="87"/>
      <c r="E12" s="87"/>
      <c r="F12" s="87"/>
      <c r="G12" s="51">
        <v>0</v>
      </c>
      <c r="H12" s="51">
        <v>0</v>
      </c>
      <c r="I12" s="51">
        <v>0</v>
      </c>
      <c r="J12" s="51">
        <v>0</v>
      </c>
      <c r="K12" s="61"/>
      <c r="L12" s="61"/>
    </row>
    <row r="13" spans="2:12" x14ac:dyDescent="0.25">
      <c r="B13" s="22" t="s">
        <v>1</v>
      </c>
      <c r="C13" s="38"/>
      <c r="D13" s="38"/>
      <c r="E13" s="38"/>
      <c r="F13" s="38"/>
      <c r="G13" s="52">
        <f>G14+G15</f>
        <v>878272.72</v>
      </c>
      <c r="H13" s="52">
        <f>H14+H15</f>
        <v>2075789</v>
      </c>
      <c r="I13" s="52">
        <f>I14+I15</f>
        <v>2075789</v>
      </c>
      <c r="J13" s="52">
        <f>J14+J15</f>
        <v>790807.79</v>
      </c>
      <c r="K13" s="60">
        <f t="shared" si="0"/>
        <v>0.90041256205703402</v>
      </c>
      <c r="L13" s="60">
        <f t="shared" si="1"/>
        <v>0.3809673285675953</v>
      </c>
    </row>
    <row r="14" spans="2:12" x14ac:dyDescent="0.25">
      <c r="B14" s="85" t="s">
        <v>52</v>
      </c>
      <c r="C14" s="79"/>
      <c r="D14" s="79"/>
      <c r="E14" s="79"/>
      <c r="F14" s="79"/>
      <c r="G14" s="51">
        <v>877347.78</v>
      </c>
      <c r="H14" s="51">
        <v>1986628</v>
      </c>
      <c r="I14" s="51">
        <v>1986628</v>
      </c>
      <c r="J14" s="51">
        <v>787594.5</v>
      </c>
      <c r="K14" s="61">
        <f t="shared" si="0"/>
        <v>0.89769931372026723</v>
      </c>
      <c r="L14" s="61">
        <f t="shared" si="1"/>
        <v>0.39644790066383845</v>
      </c>
    </row>
    <row r="15" spans="2:12" x14ac:dyDescent="0.25">
      <c r="B15" s="86" t="s">
        <v>53</v>
      </c>
      <c r="C15" s="87"/>
      <c r="D15" s="87"/>
      <c r="E15" s="87"/>
      <c r="F15" s="87"/>
      <c r="G15" s="51">
        <v>924.94</v>
      </c>
      <c r="H15" s="51">
        <v>89161</v>
      </c>
      <c r="I15" s="51">
        <v>89161</v>
      </c>
      <c r="J15" s="51">
        <v>3213.29</v>
      </c>
      <c r="K15" s="61">
        <f t="shared" si="0"/>
        <v>3.474052370964603</v>
      </c>
      <c r="L15" s="61">
        <f t="shared" si="1"/>
        <v>3.6039187537151893E-2</v>
      </c>
    </row>
    <row r="16" spans="2:12" x14ac:dyDescent="0.25">
      <c r="B16" s="67" t="s">
        <v>60</v>
      </c>
      <c r="C16" s="68"/>
      <c r="D16" s="68"/>
      <c r="E16" s="68"/>
      <c r="F16" s="68"/>
      <c r="G16" s="52">
        <f>G10-G13</f>
        <v>-100403.20999999996</v>
      </c>
      <c r="H16" s="52">
        <f>H10-H13</f>
        <v>268223</v>
      </c>
      <c r="I16" s="53">
        <f>I10-I13</f>
        <v>268223</v>
      </c>
      <c r="J16" s="53">
        <f>J10-J13</f>
        <v>10668.880000000005</v>
      </c>
      <c r="K16" s="60">
        <f t="shared" si="0"/>
        <v>-0.10626034765223152</v>
      </c>
      <c r="L16" s="60">
        <f t="shared" si="1"/>
        <v>3.9776156407168681E-2</v>
      </c>
    </row>
    <row r="17" spans="1:43" ht="18" x14ac:dyDescent="0.25">
      <c r="B17" s="2"/>
      <c r="C17" s="17"/>
      <c r="D17" s="17"/>
      <c r="E17" s="17"/>
      <c r="F17" s="17"/>
      <c r="G17" s="17"/>
      <c r="H17" s="17"/>
      <c r="I17" s="18"/>
      <c r="J17" s="18"/>
      <c r="K17" s="18"/>
      <c r="L17" s="18"/>
    </row>
    <row r="18" spans="1:43" ht="18" customHeight="1" x14ac:dyDescent="0.25">
      <c r="B18" s="91" t="s">
        <v>61</v>
      </c>
      <c r="C18" s="91"/>
      <c r="D18" s="91"/>
      <c r="E18" s="91"/>
      <c r="F18" s="91"/>
      <c r="G18" s="17"/>
      <c r="H18" s="17"/>
      <c r="I18" s="18"/>
      <c r="J18" s="18"/>
      <c r="K18" s="18"/>
      <c r="L18" s="18"/>
    </row>
    <row r="19" spans="1:43" ht="25.5" x14ac:dyDescent="0.25">
      <c r="B19" s="73" t="s">
        <v>6</v>
      </c>
      <c r="C19" s="74"/>
      <c r="D19" s="74"/>
      <c r="E19" s="74"/>
      <c r="F19" s="75"/>
      <c r="G19" s="26" t="s">
        <v>132</v>
      </c>
      <c r="H19" s="1" t="s">
        <v>140</v>
      </c>
      <c r="I19" s="1" t="s">
        <v>141</v>
      </c>
      <c r="J19" s="26" t="s">
        <v>142</v>
      </c>
      <c r="K19" s="1" t="s">
        <v>21</v>
      </c>
      <c r="L19" s="1" t="s">
        <v>50</v>
      </c>
    </row>
    <row r="20" spans="1:43" s="29" customFormat="1" x14ac:dyDescent="0.25">
      <c r="B20" s="76">
        <v>1</v>
      </c>
      <c r="C20" s="76"/>
      <c r="D20" s="76"/>
      <c r="E20" s="76"/>
      <c r="F20" s="77"/>
      <c r="G20" s="28">
        <v>2</v>
      </c>
      <c r="H20" s="27">
        <v>3</v>
      </c>
      <c r="I20" s="27">
        <v>4</v>
      </c>
      <c r="J20" s="27">
        <v>5</v>
      </c>
      <c r="K20" s="27" t="s">
        <v>23</v>
      </c>
      <c r="L20" s="27" t="s">
        <v>24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9"/>
      <c r="B21" s="78" t="s">
        <v>54</v>
      </c>
      <c r="C21" s="80"/>
      <c r="D21" s="80"/>
      <c r="E21" s="80"/>
      <c r="F21" s="81"/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</row>
    <row r="22" spans="1:43" x14ac:dyDescent="0.25">
      <c r="A22" s="29"/>
      <c r="B22" s="78" t="s">
        <v>55</v>
      </c>
      <c r="C22" s="79"/>
      <c r="D22" s="79"/>
      <c r="E22" s="79"/>
      <c r="F22" s="79"/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43" s="40" customFormat="1" ht="15" customHeight="1" x14ac:dyDescent="0.25">
      <c r="A23" s="29"/>
      <c r="B23" s="70" t="s">
        <v>57</v>
      </c>
      <c r="C23" s="71"/>
      <c r="D23" s="71"/>
      <c r="E23" s="71"/>
      <c r="F23" s="72"/>
      <c r="G23" s="20">
        <v>0</v>
      </c>
      <c r="H23" s="20">
        <v>0</v>
      </c>
      <c r="I23" s="20">
        <v>0</v>
      </c>
      <c r="J23" s="20">
        <v>0</v>
      </c>
      <c r="K23" s="20"/>
      <c r="L23" s="2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0" customFormat="1" ht="15" customHeight="1" x14ac:dyDescent="0.25">
      <c r="A24" s="29"/>
      <c r="B24" s="70" t="s">
        <v>62</v>
      </c>
      <c r="C24" s="71"/>
      <c r="D24" s="71"/>
      <c r="E24" s="71"/>
      <c r="F24" s="72"/>
      <c r="G24" s="20">
        <v>0</v>
      </c>
      <c r="H24" s="20">
        <v>0</v>
      </c>
      <c r="I24" s="20">
        <v>0</v>
      </c>
      <c r="J24" s="20">
        <v>0</v>
      </c>
      <c r="K24" s="20"/>
      <c r="L24" s="2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29"/>
      <c r="B25" s="67" t="s">
        <v>63</v>
      </c>
      <c r="C25" s="68"/>
      <c r="D25" s="68"/>
      <c r="E25" s="68"/>
      <c r="F25" s="68"/>
      <c r="G25" s="20">
        <v>0</v>
      </c>
      <c r="H25" s="20">
        <v>0</v>
      </c>
      <c r="I25" s="20">
        <v>0</v>
      </c>
      <c r="J25" s="20">
        <v>0</v>
      </c>
      <c r="K25" s="20"/>
      <c r="L25" s="20"/>
    </row>
    <row r="26" spans="1:43" ht="15.75" x14ac:dyDescent="0.25">
      <c r="B26" s="14"/>
      <c r="C26" s="15"/>
      <c r="D26" s="15"/>
      <c r="E26" s="15"/>
      <c r="F26" s="15"/>
      <c r="G26" s="16"/>
      <c r="H26" s="16"/>
      <c r="I26" s="16"/>
      <c r="J26" s="16"/>
      <c r="K26" s="16"/>
    </row>
    <row r="27" spans="1:43" ht="15.75" x14ac:dyDescent="0.25">
      <c r="B27" s="82" t="s">
        <v>80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1:43" ht="15.75" x14ac:dyDescent="0.25">
      <c r="B28" s="14"/>
      <c r="C28" s="15"/>
      <c r="D28" s="15"/>
      <c r="E28" s="15"/>
      <c r="F28" s="15"/>
      <c r="G28" s="16"/>
      <c r="H28" s="16"/>
      <c r="I28" s="16"/>
      <c r="J28" s="16"/>
      <c r="K28" s="16"/>
    </row>
    <row r="29" spans="1:43" ht="15" customHeight="1" x14ac:dyDescent="0.25"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</row>
    <row r="30" spans="1:43" x14ac:dyDescent="0.25"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43" ht="15" customHeight="1" x14ac:dyDescent="0.25">
      <c r="B31" s="88" t="s">
        <v>64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</row>
    <row r="32" spans="1:43" ht="36.75" customHeight="1" x14ac:dyDescent="0.25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</row>
    <row r="33" spans="2:12" x14ac:dyDescent="0.25">
      <c r="B33" s="84"/>
      <c r="C33" s="84"/>
      <c r="D33" s="84"/>
      <c r="E33" s="84"/>
      <c r="F33" s="84"/>
      <c r="G33" s="84"/>
      <c r="H33" s="84"/>
      <c r="I33" s="84"/>
      <c r="J33" s="84"/>
      <c r="K33" s="84"/>
    </row>
    <row r="34" spans="2:12" ht="15" customHeight="1" x14ac:dyDescent="0.25">
      <c r="B34" s="66" t="s">
        <v>139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2:12" x14ac:dyDescent="0.25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</sheetData>
  <mergeCells count="27"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6"/>
  <sheetViews>
    <sheetView topLeftCell="A28" workbookViewId="0">
      <selection activeCell="J31" sqref="J3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25">
      <c r="B2" s="83" t="s">
        <v>16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25">
      <c r="B4" s="83" t="s">
        <v>65</v>
      </c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15.75" customHeight="1" x14ac:dyDescent="0.25">
      <c r="B6" s="83" t="s">
        <v>22</v>
      </c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2:12" ht="18" x14ac:dyDescent="0.25">
      <c r="B7" s="2"/>
      <c r="C7" s="2"/>
      <c r="D7" s="2"/>
      <c r="E7" s="2"/>
      <c r="F7" s="2"/>
      <c r="G7" s="2"/>
      <c r="H7" s="2"/>
      <c r="I7" s="2"/>
      <c r="J7" s="3"/>
      <c r="K7" s="3"/>
    </row>
    <row r="8" spans="2:12" ht="25.5" x14ac:dyDescent="0.25">
      <c r="B8" s="92" t="s">
        <v>6</v>
      </c>
      <c r="C8" s="93"/>
      <c r="D8" s="93"/>
      <c r="E8" s="93"/>
      <c r="F8" s="94"/>
      <c r="G8" s="41" t="s">
        <v>132</v>
      </c>
      <c r="H8" s="41" t="s">
        <v>140</v>
      </c>
      <c r="I8" s="41" t="s">
        <v>133</v>
      </c>
      <c r="J8" s="41" t="s">
        <v>142</v>
      </c>
      <c r="K8" s="41" t="s">
        <v>21</v>
      </c>
      <c r="L8" s="41" t="s">
        <v>50</v>
      </c>
    </row>
    <row r="9" spans="2:12" ht="16.5" customHeight="1" x14ac:dyDescent="0.25">
      <c r="B9" s="92">
        <v>1</v>
      </c>
      <c r="C9" s="93"/>
      <c r="D9" s="93"/>
      <c r="E9" s="93"/>
      <c r="F9" s="94"/>
      <c r="G9" s="41">
        <v>2</v>
      </c>
      <c r="H9" s="41">
        <v>3</v>
      </c>
      <c r="I9" s="41">
        <v>4</v>
      </c>
      <c r="J9" s="41">
        <v>5</v>
      </c>
      <c r="K9" s="41" t="s">
        <v>23</v>
      </c>
      <c r="L9" s="41" t="s">
        <v>24</v>
      </c>
    </row>
    <row r="10" spans="2:12" x14ac:dyDescent="0.25">
      <c r="B10" s="7"/>
      <c r="C10" s="7"/>
      <c r="D10" s="7"/>
      <c r="E10" s="7"/>
      <c r="F10" s="7" t="s">
        <v>25</v>
      </c>
      <c r="G10" s="55">
        <f>G11</f>
        <v>777869.51</v>
      </c>
      <c r="H10" s="55">
        <f>H11</f>
        <v>2344012</v>
      </c>
      <c r="I10" s="55">
        <f>I11</f>
        <v>2344012</v>
      </c>
      <c r="J10" s="56">
        <f>J11</f>
        <v>801476.67</v>
      </c>
      <c r="K10" s="59">
        <f>J10/G10</f>
        <v>1.0303484835136423</v>
      </c>
      <c r="L10" s="59">
        <f>J10/I10</f>
        <v>0.34192515652650246</v>
      </c>
    </row>
    <row r="11" spans="2:12" ht="15.75" customHeight="1" x14ac:dyDescent="0.25">
      <c r="B11" s="7">
        <v>6</v>
      </c>
      <c r="C11" s="7"/>
      <c r="D11" s="7"/>
      <c r="E11" s="7"/>
      <c r="F11" s="7" t="s">
        <v>2</v>
      </c>
      <c r="G11" s="57">
        <f>SUM(G13:G24)</f>
        <v>777869.51</v>
      </c>
      <c r="H11" s="57">
        <f>SUM(H13:H24)</f>
        <v>2344012</v>
      </c>
      <c r="I11" s="57">
        <f>SUM(I13:I24)</f>
        <v>2344012</v>
      </c>
      <c r="J11" s="58">
        <f>SUM(J13:J24)</f>
        <v>801476.67</v>
      </c>
      <c r="K11" s="59">
        <f t="shared" ref="K11:K24" si="0">J11/G11</f>
        <v>1.0303484835136423</v>
      </c>
      <c r="L11" s="59">
        <f t="shared" ref="L11:L24" si="1">J11/I11</f>
        <v>0.34192515652650246</v>
      </c>
    </row>
    <row r="12" spans="2:12" ht="25.5" x14ac:dyDescent="0.25">
      <c r="B12" s="7"/>
      <c r="C12" s="11">
        <v>63</v>
      </c>
      <c r="D12" s="11"/>
      <c r="E12" s="11"/>
      <c r="F12" s="11" t="s">
        <v>26</v>
      </c>
      <c r="G12" s="57"/>
      <c r="H12" s="57"/>
      <c r="I12" s="57"/>
      <c r="J12" s="58"/>
      <c r="K12" s="59"/>
      <c r="L12" s="59"/>
    </row>
    <row r="13" spans="2:12" ht="25.5" x14ac:dyDescent="0.25">
      <c r="B13" s="8"/>
      <c r="C13" s="8"/>
      <c r="D13" s="8"/>
      <c r="E13" s="8">
        <v>636</v>
      </c>
      <c r="F13" s="31" t="s">
        <v>81</v>
      </c>
      <c r="G13" s="57">
        <v>717769.06</v>
      </c>
      <c r="H13" s="57">
        <v>2005179</v>
      </c>
      <c r="I13" s="57">
        <v>2005179</v>
      </c>
      <c r="J13" s="58">
        <v>750656.14</v>
      </c>
      <c r="K13" s="59">
        <f t="shared" si="0"/>
        <v>1.0458184698014148</v>
      </c>
      <c r="L13" s="59">
        <f t="shared" si="1"/>
        <v>0.37435866822862202</v>
      </c>
    </row>
    <row r="14" spans="2:12" ht="25.5" x14ac:dyDescent="0.25">
      <c r="B14" s="8"/>
      <c r="C14" s="8"/>
      <c r="D14" s="8"/>
      <c r="E14" s="8">
        <v>638</v>
      </c>
      <c r="F14" s="31" t="s">
        <v>82</v>
      </c>
      <c r="G14" s="57"/>
      <c r="H14" s="57">
        <v>62499</v>
      </c>
      <c r="I14" s="57">
        <v>62499</v>
      </c>
      <c r="J14" s="58"/>
      <c r="K14" s="59"/>
      <c r="L14" s="59">
        <f t="shared" si="1"/>
        <v>0</v>
      </c>
    </row>
    <row r="15" spans="2:12" x14ac:dyDescent="0.25">
      <c r="B15" s="8"/>
      <c r="C15" s="8">
        <v>64</v>
      </c>
      <c r="D15" s="8"/>
      <c r="E15" s="8"/>
      <c r="F15" s="31" t="s">
        <v>88</v>
      </c>
      <c r="G15" s="57"/>
      <c r="H15" s="57"/>
      <c r="I15" s="57"/>
      <c r="J15" s="58"/>
      <c r="K15" s="59"/>
      <c r="L15" s="59"/>
    </row>
    <row r="16" spans="2:12" x14ac:dyDescent="0.25">
      <c r="B16" s="8"/>
      <c r="C16" s="8"/>
      <c r="D16" s="8"/>
      <c r="E16" s="8">
        <v>642</v>
      </c>
      <c r="F16" s="31" t="s">
        <v>83</v>
      </c>
      <c r="G16" s="57">
        <v>14.6</v>
      </c>
      <c r="H16" s="57">
        <v>200</v>
      </c>
      <c r="I16" s="57">
        <v>200</v>
      </c>
      <c r="J16" s="58">
        <v>17.52</v>
      </c>
      <c r="K16" s="59">
        <f t="shared" si="0"/>
        <v>1.2</v>
      </c>
      <c r="L16" s="59">
        <f t="shared" si="1"/>
        <v>8.7599999999999997E-2</v>
      </c>
    </row>
    <row r="17" spans="2:12" ht="25.5" x14ac:dyDescent="0.25">
      <c r="B17" s="8"/>
      <c r="C17" s="8">
        <v>65</v>
      </c>
      <c r="D17" s="8"/>
      <c r="E17" s="8"/>
      <c r="F17" s="31" t="s">
        <v>89</v>
      </c>
      <c r="G17" s="57"/>
      <c r="H17" s="57"/>
      <c r="I17" s="57"/>
      <c r="J17" s="58"/>
      <c r="K17" s="59"/>
      <c r="L17" s="59"/>
    </row>
    <row r="18" spans="2:12" x14ac:dyDescent="0.25">
      <c r="B18" s="8"/>
      <c r="C18" s="8"/>
      <c r="D18" s="8"/>
      <c r="E18" s="8">
        <v>652</v>
      </c>
      <c r="F18" s="31" t="s">
        <v>84</v>
      </c>
      <c r="G18" s="57">
        <v>2807.9</v>
      </c>
      <c r="H18" s="57">
        <v>5000</v>
      </c>
      <c r="I18" s="57">
        <v>5000</v>
      </c>
      <c r="J18" s="58">
        <v>2192.08</v>
      </c>
      <c r="K18" s="59">
        <f t="shared" si="0"/>
        <v>0.78068307275900128</v>
      </c>
      <c r="L18" s="59">
        <f t="shared" si="1"/>
        <v>0.43841599999999997</v>
      </c>
    </row>
    <row r="19" spans="2:12" ht="25.5" x14ac:dyDescent="0.25">
      <c r="B19" s="8"/>
      <c r="C19" s="8">
        <v>66</v>
      </c>
      <c r="D19" s="8"/>
      <c r="E19" s="8"/>
      <c r="F19" s="31" t="s">
        <v>90</v>
      </c>
      <c r="G19" s="57"/>
      <c r="H19" s="57"/>
      <c r="I19" s="57"/>
      <c r="J19" s="58"/>
      <c r="K19" s="59"/>
      <c r="L19" s="59"/>
    </row>
    <row r="20" spans="2:12" ht="38.25" x14ac:dyDescent="0.25">
      <c r="B20" s="8"/>
      <c r="C20" s="8"/>
      <c r="D20" s="8"/>
      <c r="E20" s="8">
        <v>663</v>
      </c>
      <c r="F20" s="31" t="s">
        <v>85</v>
      </c>
      <c r="G20" s="57">
        <v>380</v>
      </c>
      <c r="H20" s="57">
        <v>2200</v>
      </c>
      <c r="I20" s="57">
        <v>2200</v>
      </c>
      <c r="J20" s="58">
        <v>1570</v>
      </c>
      <c r="K20" s="59">
        <f t="shared" si="0"/>
        <v>4.1315789473684212</v>
      </c>
      <c r="L20" s="59">
        <f t="shared" si="1"/>
        <v>0.71363636363636362</v>
      </c>
    </row>
    <row r="21" spans="2:12" ht="25.5" x14ac:dyDescent="0.25">
      <c r="B21" s="8"/>
      <c r="C21" s="8">
        <v>67</v>
      </c>
      <c r="D21" s="8"/>
      <c r="E21" s="8"/>
      <c r="F21" s="31" t="s">
        <v>91</v>
      </c>
      <c r="G21" s="57"/>
      <c r="H21" s="57"/>
      <c r="I21" s="57"/>
      <c r="J21" s="58"/>
      <c r="K21" s="59"/>
      <c r="L21" s="59"/>
    </row>
    <row r="22" spans="2:12" ht="25.5" x14ac:dyDescent="0.25">
      <c r="B22" s="8"/>
      <c r="C22" s="8"/>
      <c r="D22" s="8"/>
      <c r="E22" s="8">
        <v>671</v>
      </c>
      <c r="F22" s="31" t="s">
        <v>86</v>
      </c>
      <c r="G22" s="57">
        <v>55967.95</v>
      </c>
      <c r="H22" s="57">
        <v>152453</v>
      </c>
      <c r="I22" s="57">
        <v>152453</v>
      </c>
      <c r="J22" s="58">
        <v>47040.93</v>
      </c>
      <c r="K22" s="59">
        <f t="shared" si="0"/>
        <v>0.84049764195401122</v>
      </c>
      <c r="L22" s="59">
        <f t="shared" si="1"/>
        <v>0.30856021199976386</v>
      </c>
    </row>
    <row r="23" spans="2:12" x14ac:dyDescent="0.25">
      <c r="B23" s="8"/>
      <c r="C23" s="8">
        <v>68</v>
      </c>
      <c r="D23" s="8"/>
      <c r="E23" s="8"/>
      <c r="F23" s="31" t="s">
        <v>92</v>
      </c>
      <c r="G23" s="57"/>
      <c r="H23" s="57"/>
      <c r="I23" s="57"/>
      <c r="J23" s="58"/>
      <c r="K23" s="59"/>
      <c r="L23" s="59"/>
    </row>
    <row r="24" spans="2:12" x14ac:dyDescent="0.25">
      <c r="B24" s="8"/>
      <c r="C24" s="8"/>
      <c r="D24" s="8"/>
      <c r="E24" s="8">
        <v>683</v>
      </c>
      <c r="F24" s="31" t="s">
        <v>87</v>
      </c>
      <c r="G24" s="57">
        <v>930</v>
      </c>
      <c r="H24" s="57">
        <v>116481</v>
      </c>
      <c r="I24" s="57">
        <v>116481</v>
      </c>
      <c r="J24" s="58"/>
      <c r="K24" s="59">
        <f t="shared" si="0"/>
        <v>0</v>
      </c>
      <c r="L24" s="59">
        <f t="shared" si="1"/>
        <v>0</v>
      </c>
    </row>
    <row r="25" spans="2:12" x14ac:dyDescent="0.25">
      <c r="B25" s="8"/>
      <c r="C25" s="8"/>
      <c r="D25" s="9"/>
      <c r="E25" s="9" t="s">
        <v>20</v>
      </c>
      <c r="F25" s="9"/>
      <c r="G25" s="57"/>
      <c r="H25" s="57"/>
      <c r="I25" s="57"/>
      <c r="J25" s="58"/>
      <c r="K25" s="58"/>
      <c r="L25" s="58"/>
    </row>
    <row r="26" spans="2:12" ht="15.75" customHeight="1" x14ac:dyDescent="0.25"/>
    <row r="27" spans="2:12" ht="15.75" customHeight="1" x14ac:dyDescent="0.25">
      <c r="B27" s="2"/>
      <c r="C27" s="2"/>
      <c r="D27" s="2"/>
      <c r="E27" s="2"/>
      <c r="F27" s="2"/>
      <c r="G27" s="2"/>
      <c r="H27" s="2"/>
      <c r="I27" s="2"/>
      <c r="J27" s="3"/>
      <c r="K27" s="3"/>
      <c r="L27" s="3"/>
    </row>
    <row r="28" spans="2:12" ht="25.5" x14ac:dyDescent="0.25">
      <c r="B28" s="92" t="s">
        <v>6</v>
      </c>
      <c r="C28" s="93"/>
      <c r="D28" s="93"/>
      <c r="E28" s="93"/>
      <c r="F28" s="94"/>
      <c r="G28" s="41" t="s">
        <v>132</v>
      </c>
      <c r="H28" s="41" t="s">
        <v>140</v>
      </c>
      <c r="I28" s="41" t="s">
        <v>141</v>
      </c>
      <c r="J28" s="41" t="s">
        <v>142</v>
      </c>
      <c r="K28" s="41" t="s">
        <v>21</v>
      </c>
      <c r="L28" s="41" t="s">
        <v>50</v>
      </c>
    </row>
    <row r="29" spans="2:12" ht="12.75" customHeight="1" x14ac:dyDescent="0.25">
      <c r="B29" s="92">
        <v>1</v>
      </c>
      <c r="C29" s="93"/>
      <c r="D29" s="93"/>
      <c r="E29" s="93"/>
      <c r="F29" s="94"/>
      <c r="G29" s="41">
        <v>2</v>
      </c>
      <c r="H29" s="41">
        <v>3</v>
      </c>
      <c r="I29" s="41">
        <v>4</v>
      </c>
      <c r="J29" s="41">
        <v>5</v>
      </c>
      <c r="K29" s="41" t="s">
        <v>23</v>
      </c>
      <c r="L29" s="41" t="s">
        <v>24</v>
      </c>
    </row>
    <row r="30" spans="2:12" x14ac:dyDescent="0.25">
      <c r="B30" s="7"/>
      <c r="C30" s="7"/>
      <c r="D30" s="7"/>
      <c r="E30" s="7"/>
      <c r="F30" s="7" t="s">
        <v>7</v>
      </c>
      <c r="G30" s="55">
        <f>G31+G49</f>
        <v>878272.72</v>
      </c>
      <c r="H30" s="55">
        <f>H31+H49</f>
        <v>2075789</v>
      </c>
      <c r="I30" s="55">
        <f>I31+I49</f>
        <v>2075789</v>
      </c>
      <c r="J30" s="56">
        <f>J31+J49</f>
        <v>790807.79000000015</v>
      </c>
      <c r="K30" s="59">
        <f>J30/G30</f>
        <v>0.90041256205703413</v>
      </c>
      <c r="L30" s="59">
        <f>J30/I30</f>
        <v>0.38096732856759535</v>
      </c>
    </row>
    <row r="31" spans="2:12" x14ac:dyDescent="0.25">
      <c r="B31" s="7">
        <v>3</v>
      </c>
      <c r="C31" s="7"/>
      <c r="D31" s="7"/>
      <c r="E31" s="7"/>
      <c r="F31" s="7" t="s">
        <v>3</v>
      </c>
      <c r="G31" s="62">
        <f>SUM(G33:G47)</f>
        <v>877347.78</v>
      </c>
      <c r="H31" s="62">
        <f>SUM(H33:H47)</f>
        <v>1986628</v>
      </c>
      <c r="I31" s="62">
        <f>SUM(I33:I47)</f>
        <v>1986628</v>
      </c>
      <c r="J31" s="63">
        <f>SUM(J33:J47)</f>
        <v>787594.50000000012</v>
      </c>
      <c r="K31" s="59">
        <f t="shared" ref="K31:K52" si="2">J31/G31</f>
        <v>0.89769931372026734</v>
      </c>
      <c r="L31" s="59">
        <f t="shared" ref="L31:L54" si="3">J31/I31</f>
        <v>0.3964479006638385</v>
      </c>
    </row>
    <row r="32" spans="2:12" x14ac:dyDescent="0.25">
      <c r="B32" s="7"/>
      <c r="C32" s="11">
        <v>31</v>
      </c>
      <c r="D32" s="11"/>
      <c r="E32" s="11"/>
      <c r="F32" s="11" t="s">
        <v>4</v>
      </c>
      <c r="G32" s="57"/>
      <c r="H32" s="57"/>
      <c r="I32" s="57"/>
      <c r="J32" s="58"/>
      <c r="K32" s="59"/>
      <c r="L32" s="59"/>
    </row>
    <row r="33" spans="2:12" x14ac:dyDescent="0.25">
      <c r="B33" s="8"/>
      <c r="C33" s="8"/>
      <c r="D33" s="8">
        <v>311</v>
      </c>
      <c r="E33" s="8"/>
      <c r="F33" s="8" t="s">
        <v>28</v>
      </c>
      <c r="G33" s="57">
        <v>638224.44999999995</v>
      </c>
      <c r="H33" s="57">
        <v>1366500</v>
      </c>
      <c r="I33" s="57">
        <v>1366500</v>
      </c>
      <c r="J33" s="58">
        <v>571358.77</v>
      </c>
      <c r="K33" s="59">
        <f t="shared" si="2"/>
        <v>0.89523171667898349</v>
      </c>
      <c r="L33" s="59">
        <f t="shared" si="3"/>
        <v>0.41811838272960117</v>
      </c>
    </row>
    <row r="34" spans="2:12" x14ac:dyDescent="0.25">
      <c r="B34" s="8"/>
      <c r="C34" s="8"/>
      <c r="D34" s="8">
        <v>312</v>
      </c>
      <c r="E34" s="8"/>
      <c r="F34" s="8" t="s">
        <v>93</v>
      </c>
      <c r="G34" s="57">
        <v>23581.42</v>
      </c>
      <c r="H34" s="57">
        <v>49600</v>
      </c>
      <c r="I34" s="57">
        <v>49600</v>
      </c>
      <c r="J34" s="58">
        <v>19776.89</v>
      </c>
      <c r="K34" s="59">
        <f t="shared" si="2"/>
        <v>0.83866408384227931</v>
      </c>
      <c r="L34" s="59">
        <f t="shared" si="3"/>
        <v>0.39872762096774195</v>
      </c>
    </row>
    <row r="35" spans="2:12" x14ac:dyDescent="0.25">
      <c r="B35" s="8"/>
      <c r="C35" s="8"/>
      <c r="D35" s="8">
        <v>313</v>
      </c>
      <c r="E35" s="8"/>
      <c r="F35" s="8" t="s">
        <v>94</v>
      </c>
      <c r="G35" s="57">
        <v>105307.03</v>
      </c>
      <c r="H35" s="57">
        <v>225720</v>
      </c>
      <c r="I35" s="57">
        <v>225720</v>
      </c>
      <c r="J35" s="58">
        <v>94274.19</v>
      </c>
      <c r="K35" s="59">
        <f t="shared" si="2"/>
        <v>0.89523168586180812</v>
      </c>
      <c r="L35" s="59">
        <f t="shared" si="3"/>
        <v>0.41765988835725681</v>
      </c>
    </row>
    <row r="36" spans="2:12" x14ac:dyDescent="0.25">
      <c r="B36" s="8"/>
      <c r="C36" s="8">
        <v>32</v>
      </c>
      <c r="D36" s="9"/>
      <c r="E36" s="9"/>
      <c r="F36" s="8" t="s">
        <v>17</v>
      </c>
      <c r="G36" s="57"/>
      <c r="H36" s="57"/>
      <c r="I36" s="57"/>
      <c r="J36" s="58"/>
      <c r="K36" s="59"/>
      <c r="L36" s="59"/>
    </row>
    <row r="37" spans="2:12" x14ac:dyDescent="0.25">
      <c r="B37" s="8"/>
      <c r="C37" s="8"/>
      <c r="D37" s="8">
        <v>321</v>
      </c>
      <c r="E37" s="8"/>
      <c r="F37" s="8" t="s">
        <v>29</v>
      </c>
      <c r="G37" s="57">
        <v>37219.269999999997</v>
      </c>
      <c r="H37" s="57">
        <v>70491</v>
      </c>
      <c r="I37" s="57">
        <v>70491</v>
      </c>
      <c r="J37" s="58">
        <v>33235.85</v>
      </c>
      <c r="K37" s="59">
        <f t="shared" si="2"/>
        <v>0.89297425768963234</v>
      </c>
      <c r="L37" s="59">
        <f t="shared" si="3"/>
        <v>0.47149068675433742</v>
      </c>
    </row>
    <row r="38" spans="2:12" x14ac:dyDescent="0.25">
      <c r="B38" s="8"/>
      <c r="C38" s="8"/>
      <c r="D38" s="8">
        <v>322</v>
      </c>
      <c r="E38" s="8"/>
      <c r="F38" s="8" t="s">
        <v>95</v>
      </c>
      <c r="G38" s="57">
        <v>54054.63</v>
      </c>
      <c r="H38" s="57">
        <v>212037</v>
      </c>
      <c r="I38" s="57">
        <v>212037</v>
      </c>
      <c r="J38" s="58">
        <v>46983.37</v>
      </c>
      <c r="K38" s="59">
        <f t="shared" si="2"/>
        <v>0.86918308385424159</v>
      </c>
      <c r="L38" s="59">
        <f t="shared" si="3"/>
        <v>0.22158099765606948</v>
      </c>
    </row>
    <row r="39" spans="2:12" x14ac:dyDescent="0.25">
      <c r="B39" s="8"/>
      <c r="C39" s="8"/>
      <c r="D39" s="8">
        <v>323</v>
      </c>
      <c r="E39" s="8"/>
      <c r="F39" s="8" t="s">
        <v>96</v>
      </c>
      <c r="G39" s="57">
        <v>17694.169999999998</v>
      </c>
      <c r="H39" s="57">
        <v>35630</v>
      </c>
      <c r="I39" s="57">
        <v>35630</v>
      </c>
      <c r="J39" s="58">
        <v>19057.89</v>
      </c>
      <c r="K39" s="59">
        <f t="shared" si="2"/>
        <v>1.0770717134513799</v>
      </c>
      <c r="L39" s="59">
        <f t="shared" si="3"/>
        <v>0.53488324445691826</v>
      </c>
    </row>
    <row r="40" spans="2:12" x14ac:dyDescent="0.25">
      <c r="B40" s="8"/>
      <c r="C40" s="8"/>
      <c r="D40" s="8">
        <v>329</v>
      </c>
      <c r="E40" s="8"/>
      <c r="F40" s="8" t="s">
        <v>97</v>
      </c>
      <c r="G40" s="57">
        <v>648.5</v>
      </c>
      <c r="H40" s="57">
        <v>9200</v>
      </c>
      <c r="I40" s="57">
        <v>9200</v>
      </c>
      <c r="J40" s="58">
        <v>2364.09</v>
      </c>
      <c r="K40" s="59">
        <f t="shared" si="2"/>
        <v>3.6454741711642256</v>
      </c>
      <c r="L40" s="59">
        <f t="shared" si="3"/>
        <v>0.25696630434782608</v>
      </c>
    </row>
    <row r="41" spans="2:12" x14ac:dyDescent="0.25">
      <c r="B41" s="8"/>
      <c r="C41" s="8">
        <v>34</v>
      </c>
      <c r="D41" s="8"/>
      <c r="E41" s="8"/>
      <c r="F41" s="8" t="s">
        <v>99</v>
      </c>
      <c r="G41" s="57"/>
      <c r="H41" s="57"/>
      <c r="I41" s="57"/>
      <c r="J41" s="58"/>
      <c r="K41" s="59"/>
      <c r="L41" s="59"/>
    </row>
    <row r="42" spans="2:12" x14ac:dyDescent="0.25">
      <c r="B42" s="8"/>
      <c r="C42" s="8"/>
      <c r="D42" s="8">
        <v>343</v>
      </c>
      <c r="E42" s="8"/>
      <c r="F42" s="8" t="s">
        <v>98</v>
      </c>
      <c r="G42" s="57">
        <v>103.24</v>
      </c>
      <c r="H42" s="57">
        <v>900</v>
      </c>
      <c r="I42" s="57">
        <v>900</v>
      </c>
      <c r="J42" s="58">
        <v>17.54</v>
      </c>
      <c r="K42" s="59">
        <f t="shared" si="2"/>
        <v>0.16989538938395971</v>
      </c>
      <c r="L42" s="59">
        <f t="shared" si="3"/>
        <v>1.9488888888888889E-2</v>
      </c>
    </row>
    <row r="43" spans="2:12" ht="25.5" x14ac:dyDescent="0.25">
      <c r="B43" s="8"/>
      <c r="C43" s="8">
        <v>37</v>
      </c>
      <c r="D43" s="8"/>
      <c r="E43" s="8"/>
      <c r="F43" s="31" t="s">
        <v>100</v>
      </c>
      <c r="G43" s="57"/>
      <c r="H43" s="57"/>
      <c r="I43" s="57"/>
      <c r="J43" s="58"/>
      <c r="K43" s="59"/>
      <c r="L43" s="59"/>
    </row>
    <row r="44" spans="2:12" ht="25.5" x14ac:dyDescent="0.25">
      <c r="B44" s="8"/>
      <c r="C44" s="8"/>
      <c r="D44" s="8">
        <v>372</v>
      </c>
      <c r="E44" s="8"/>
      <c r="F44" s="31" t="s">
        <v>101</v>
      </c>
      <c r="G44" s="57"/>
      <c r="H44" s="57">
        <v>16000</v>
      </c>
      <c r="I44" s="57">
        <v>16000</v>
      </c>
      <c r="J44" s="58"/>
      <c r="K44" s="59"/>
      <c r="L44" s="59">
        <f t="shared" si="3"/>
        <v>0</v>
      </c>
    </row>
    <row r="45" spans="2:12" x14ac:dyDescent="0.25">
      <c r="B45" s="8"/>
      <c r="C45" s="8">
        <v>38</v>
      </c>
      <c r="D45" s="8"/>
      <c r="E45" s="8"/>
      <c r="F45" s="8" t="s">
        <v>102</v>
      </c>
      <c r="G45" s="57"/>
      <c r="H45" s="57"/>
      <c r="I45" s="57"/>
      <c r="J45" s="58"/>
      <c r="K45" s="59"/>
      <c r="L45" s="59"/>
    </row>
    <row r="46" spans="2:12" x14ac:dyDescent="0.25">
      <c r="B46" s="8"/>
      <c r="C46" s="8"/>
      <c r="D46" s="8">
        <v>381</v>
      </c>
      <c r="E46" s="8"/>
      <c r="F46" s="8" t="s">
        <v>103</v>
      </c>
      <c r="G46" s="57">
        <v>515.07000000000005</v>
      </c>
      <c r="H46" s="57">
        <v>550</v>
      </c>
      <c r="I46" s="57">
        <v>550</v>
      </c>
      <c r="J46" s="58">
        <v>525.91</v>
      </c>
      <c r="K46" s="59">
        <f t="shared" si="2"/>
        <v>1.0210456831110333</v>
      </c>
      <c r="L46" s="59">
        <f t="shared" si="3"/>
        <v>0.95619999999999994</v>
      </c>
    </row>
    <row r="47" spans="2:12" x14ac:dyDescent="0.25">
      <c r="B47" s="8"/>
      <c r="C47" s="25"/>
      <c r="D47" s="9"/>
      <c r="E47" s="9" t="s">
        <v>27</v>
      </c>
      <c r="F47" s="9"/>
      <c r="G47" s="57"/>
      <c r="H47" s="57"/>
      <c r="I47" s="57"/>
      <c r="J47" s="58"/>
      <c r="K47" s="59"/>
      <c r="L47" s="59"/>
    </row>
    <row r="48" spans="2:12" x14ac:dyDescent="0.25">
      <c r="B48" s="8"/>
      <c r="C48" s="8"/>
      <c r="D48" s="9"/>
      <c r="E48" s="9"/>
      <c r="F48" s="9"/>
      <c r="G48" s="57"/>
      <c r="H48" s="57"/>
      <c r="I48" s="57"/>
      <c r="J48" s="58"/>
      <c r="K48" s="59"/>
      <c r="L48" s="59"/>
    </row>
    <row r="49" spans="2:12" x14ac:dyDescent="0.25">
      <c r="B49" s="10">
        <v>4</v>
      </c>
      <c r="C49" s="10"/>
      <c r="D49" s="10"/>
      <c r="E49" s="10"/>
      <c r="F49" s="23" t="s">
        <v>5</v>
      </c>
      <c r="G49" s="62">
        <f>SUM(G51:G55)</f>
        <v>924.93999999999994</v>
      </c>
      <c r="H49" s="62">
        <f>SUM(H51:H54)</f>
        <v>89161</v>
      </c>
      <c r="I49" s="62">
        <f>SUM(I51:I54)</f>
        <v>89161</v>
      </c>
      <c r="J49" s="63">
        <f>SUM(J51:J54)</f>
        <v>3213.29</v>
      </c>
      <c r="K49" s="59">
        <f t="shared" si="2"/>
        <v>3.4740523709646034</v>
      </c>
      <c r="L49" s="59">
        <f t="shared" si="3"/>
        <v>3.6039187537151893E-2</v>
      </c>
    </row>
    <row r="50" spans="2:12" x14ac:dyDescent="0.25">
      <c r="B50" s="11"/>
      <c r="C50" s="11">
        <v>42</v>
      </c>
      <c r="D50" s="11"/>
      <c r="E50" s="11"/>
      <c r="F50" s="24" t="s">
        <v>104</v>
      </c>
      <c r="G50" s="57"/>
      <c r="H50" s="57"/>
      <c r="I50" s="64"/>
      <c r="J50" s="58"/>
      <c r="K50" s="59"/>
      <c r="L50" s="59"/>
    </row>
    <row r="51" spans="2:12" x14ac:dyDescent="0.25">
      <c r="B51" s="11"/>
      <c r="C51" s="11"/>
      <c r="D51" s="8">
        <v>422</v>
      </c>
      <c r="E51" s="8"/>
      <c r="F51" s="8" t="s">
        <v>105</v>
      </c>
      <c r="G51" s="57">
        <v>114.9</v>
      </c>
      <c r="H51" s="57">
        <v>31000</v>
      </c>
      <c r="I51" s="64">
        <v>31000</v>
      </c>
      <c r="J51" s="58">
        <v>591.54</v>
      </c>
      <c r="K51" s="59">
        <f t="shared" si="2"/>
        <v>5.1483028720626622</v>
      </c>
      <c r="L51" s="59">
        <f t="shared" si="3"/>
        <v>1.9081935483870965E-2</v>
      </c>
    </row>
    <row r="52" spans="2:12" x14ac:dyDescent="0.25">
      <c r="B52" s="11"/>
      <c r="C52" s="11"/>
      <c r="D52" s="8">
        <v>424</v>
      </c>
      <c r="E52" s="8"/>
      <c r="F52" s="8" t="s">
        <v>106</v>
      </c>
      <c r="G52" s="57">
        <v>810.04</v>
      </c>
      <c r="H52" s="57">
        <v>16861</v>
      </c>
      <c r="I52" s="64">
        <v>16861</v>
      </c>
      <c r="J52" s="58">
        <v>659.25</v>
      </c>
      <c r="K52" s="59">
        <f t="shared" si="2"/>
        <v>0.81384869882968747</v>
      </c>
      <c r="L52" s="59">
        <f t="shared" si="3"/>
        <v>3.9099104442203901E-2</v>
      </c>
    </row>
    <row r="53" spans="2:12" x14ac:dyDescent="0.25">
      <c r="B53" s="11"/>
      <c r="C53" s="11">
        <v>45</v>
      </c>
      <c r="D53" s="8"/>
      <c r="E53" s="8"/>
      <c r="F53" s="8" t="s">
        <v>144</v>
      </c>
      <c r="G53" s="57"/>
      <c r="H53" s="57"/>
      <c r="I53" s="64"/>
      <c r="J53" s="58"/>
      <c r="K53" s="59"/>
      <c r="L53" s="59"/>
    </row>
    <row r="54" spans="2:12" x14ac:dyDescent="0.25">
      <c r="B54" s="11"/>
      <c r="C54" s="11"/>
      <c r="D54" s="8">
        <v>451</v>
      </c>
      <c r="E54" s="8"/>
      <c r="F54" s="8" t="s">
        <v>145</v>
      </c>
      <c r="G54" s="57"/>
      <c r="H54" s="57">
        <v>41300</v>
      </c>
      <c r="I54" s="64">
        <v>41300</v>
      </c>
      <c r="J54" s="58">
        <v>1962.5</v>
      </c>
      <c r="K54" s="59"/>
      <c r="L54" s="59">
        <f t="shared" si="3"/>
        <v>4.7518159806295403E-2</v>
      </c>
    </row>
    <row r="55" spans="2:12" x14ac:dyDescent="0.25">
      <c r="B55" s="11"/>
      <c r="C55" s="11"/>
      <c r="D55" s="8"/>
      <c r="E55" s="8"/>
      <c r="F55" s="8"/>
      <c r="G55" s="57"/>
      <c r="H55" s="57"/>
      <c r="I55" s="64"/>
      <c r="J55" s="58"/>
      <c r="K55" s="65"/>
      <c r="L55" s="59"/>
    </row>
    <row r="56" spans="2:12" x14ac:dyDescent="0.25">
      <c r="B56" s="11"/>
      <c r="C56" s="11" t="s">
        <v>20</v>
      </c>
      <c r="D56" s="8"/>
      <c r="E56" s="8"/>
      <c r="F56" s="8"/>
      <c r="G56" s="57"/>
      <c r="H56" s="57"/>
      <c r="I56" s="64"/>
      <c r="J56" s="58"/>
      <c r="K56" s="65"/>
      <c r="L56" s="65"/>
    </row>
  </sheetData>
  <mergeCells count="7">
    <mergeCell ref="B8:F8"/>
    <mergeCell ref="B9:F9"/>
    <mergeCell ref="B28:F28"/>
    <mergeCell ref="B29:F29"/>
    <mergeCell ref="B2:L2"/>
    <mergeCell ref="B4:L4"/>
    <mergeCell ref="B6:L6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58"/>
  <sheetViews>
    <sheetView workbookViewId="0">
      <selection activeCell="H38" sqref="H3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83" t="s">
        <v>39</v>
      </c>
      <c r="C2" s="83"/>
      <c r="D2" s="83"/>
      <c r="E2" s="83"/>
      <c r="F2" s="83"/>
      <c r="G2" s="83"/>
      <c r="H2" s="83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6</v>
      </c>
      <c r="C4" s="41" t="s">
        <v>132</v>
      </c>
      <c r="D4" s="41" t="s">
        <v>140</v>
      </c>
      <c r="E4" s="41" t="s">
        <v>141</v>
      </c>
      <c r="F4" s="41" t="s">
        <v>142</v>
      </c>
      <c r="G4" s="41" t="s">
        <v>21</v>
      </c>
      <c r="H4" s="41" t="s">
        <v>50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23</v>
      </c>
      <c r="H5" s="41" t="s">
        <v>24</v>
      </c>
    </row>
    <row r="6" spans="2:8" x14ac:dyDescent="0.25">
      <c r="B6" s="105" t="s">
        <v>38</v>
      </c>
      <c r="C6" s="110">
        <f>C7+C13+C18+C22+C29</f>
        <v>777869.51</v>
      </c>
      <c r="D6" s="110">
        <f>D7+D13+D18+D22+D29</f>
        <v>2344012</v>
      </c>
      <c r="E6" s="111">
        <f>E7+E13+E18+E22+E29</f>
        <v>2344012</v>
      </c>
      <c r="F6" s="112">
        <f>F7+F13+F18+F22+F29</f>
        <v>801476.67</v>
      </c>
      <c r="G6" s="115">
        <f>F6/C6</f>
        <v>1.0303484835136423</v>
      </c>
      <c r="H6" s="115">
        <f>F6/E6</f>
        <v>0.34192515652650246</v>
      </c>
    </row>
    <row r="7" spans="2:8" x14ac:dyDescent="0.25">
      <c r="B7" s="7" t="s">
        <v>36</v>
      </c>
      <c r="C7" s="62">
        <f>C8+C9+C10</f>
        <v>48848.399999999994</v>
      </c>
      <c r="D7" s="62">
        <f>D8+D9</f>
        <v>146613</v>
      </c>
      <c r="E7" s="62">
        <f>E8+E9</f>
        <v>146613</v>
      </c>
      <c r="F7" s="63">
        <f>F8+F9</f>
        <v>44944.15</v>
      </c>
      <c r="G7" s="113">
        <f t="shared" ref="G7:G30" si="0">F7/C7</f>
        <v>0.92007414777147267</v>
      </c>
      <c r="H7" s="113">
        <f t="shared" ref="H7:H30" si="1">F7/E7</f>
        <v>0.30654955563285657</v>
      </c>
    </row>
    <row r="8" spans="2:8" x14ac:dyDescent="0.25">
      <c r="B8" s="34" t="s">
        <v>35</v>
      </c>
      <c r="C8" s="57">
        <v>4118.7299999999996</v>
      </c>
      <c r="D8" s="57">
        <v>52683</v>
      </c>
      <c r="E8" s="57">
        <v>52683</v>
      </c>
      <c r="F8" s="58">
        <v>4674.53</v>
      </c>
      <c r="G8" s="113">
        <f t="shared" si="0"/>
        <v>1.1349445095939767</v>
      </c>
      <c r="H8" s="113">
        <f t="shared" si="1"/>
        <v>8.8729381394377693E-2</v>
      </c>
    </row>
    <row r="9" spans="2:8" x14ac:dyDescent="0.25">
      <c r="B9" s="34" t="s">
        <v>147</v>
      </c>
      <c r="C9" s="57">
        <v>43730.97</v>
      </c>
      <c r="D9" s="57">
        <v>93930</v>
      </c>
      <c r="E9" s="57">
        <v>93930</v>
      </c>
      <c r="F9" s="58">
        <v>40269.620000000003</v>
      </c>
      <c r="G9" s="113">
        <f t="shared" si="0"/>
        <v>0.92084900014795013</v>
      </c>
      <c r="H9" s="113">
        <f t="shared" si="1"/>
        <v>0.42871947194719473</v>
      </c>
    </row>
    <row r="10" spans="2:8" x14ac:dyDescent="0.25">
      <c r="B10" s="34" t="s">
        <v>148</v>
      </c>
      <c r="C10" s="57">
        <v>998.7</v>
      </c>
      <c r="D10" s="57"/>
      <c r="E10" s="57"/>
      <c r="F10" s="58"/>
      <c r="G10" s="113">
        <f t="shared" si="0"/>
        <v>0</v>
      </c>
      <c r="H10" s="113"/>
    </row>
    <row r="11" spans="2:8" x14ac:dyDescent="0.25">
      <c r="B11" s="33"/>
      <c r="C11" s="57"/>
      <c r="D11" s="57"/>
      <c r="E11" s="57"/>
      <c r="F11" s="58"/>
      <c r="G11" s="113"/>
      <c r="H11" s="113"/>
    </row>
    <row r="12" spans="2:8" x14ac:dyDescent="0.25">
      <c r="B12" s="33" t="s">
        <v>27</v>
      </c>
      <c r="C12" s="57"/>
      <c r="D12" s="57"/>
      <c r="E12" s="57"/>
      <c r="F12" s="58"/>
      <c r="G12" s="113"/>
      <c r="H12" s="113"/>
    </row>
    <row r="13" spans="2:8" x14ac:dyDescent="0.25">
      <c r="B13" s="7" t="s">
        <v>31</v>
      </c>
      <c r="C13" s="62">
        <f>C14+C15</f>
        <v>944.6</v>
      </c>
      <c r="D13" s="62">
        <f>D14</f>
        <v>116681</v>
      </c>
      <c r="E13" s="106">
        <f>E14</f>
        <v>116681</v>
      </c>
      <c r="F13" s="63">
        <f>F14</f>
        <v>17.52</v>
      </c>
      <c r="G13" s="114">
        <f t="shared" si="0"/>
        <v>1.8547533347448655E-2</v>
      </c>
      <c r="H13" s="114">
        <f t="shared" si="1"/>
        <v>1.5015298120516621E-4</v>
      </c>
    </row>
    <row r="14" spans="2:8" x14ac:dyDescent="0.25">
      <c r="B14" s="11" t="s">
        <v>149</v>
      </c>
      <c r="C14" s="57"/>
      <c r="D14" s="57">
        <v>116681</v>
      </c>
      <c r="E14" s="64">
        <v>116681</v>
      </c>
      <c r="F14" s="58">
        <v>17.52</v>
      </c>
      <c r="G14" s="113"/>
      <c r="H14" s="113">
        <f t="shared" si="1"/>
        <v>1.5015298120516621E-4</v>
      </c>
    </row>
    <row r="15" spans="2:8" ht="25.5" x14ac:dyDescent="0.25">
      <c r="B15" s="11" t="s">
        <v>150</v>
      </c>
      <c r="C15" s="57">
        <v>944.6</v>
      </c>
      <c r="D15" s="57"/>
      <c r="E15" s="64"/>
      <c r="F15" s="58"/>
      <c r="G15" s="113">
        <f t="shared" si="0"/>
        <v>0</v>
      </c>
      <c r="H15" s="113"/>
    </row>
    <row r="16" spans="2:8" ht="25.5" x14ac:dyDescent="0.25">
      <c r="B16" s="11" t="s">
        <v>151</v>
      </c>
      <c r="C16" s="57">
        <v>944.6</v>
      </c>
      <c r="D16" s="57"/>
      <c r="E16" s="64"/>
      <c r="F16" s="58"/>
      <c r="G16" s="113">
        <f t="shared" si="0"/>
        <v>0</v>
      </c>
      <c r="H16" s="113"/>
    </row>
    <row r="17" spans="2:8" x14ac:dyDescent="0.25">
      <c r="B17" s="32"/>
      <c r="C17" s="57"/>
      <c r="D17" s="57"/>
      <c r="E17" s="64"/>
      <c r="F17" s="58"/>
      <c r="G17" s="113"/>
      <c r="H17" s="113"/>
    </row>
    <row r="18" spans="2:8" x14ac:dyDescent="0.25">
      <c r="B18" s="7" t="s">
        <v>128</v>
      </c>
      <c r="C18" s="62">
        <f>C20</f>
        <v>2807.9</v>
      </c>
      <c r="D18" s="62">
        <f>D19</f>
        <v>5000</v>
      </c>
      <c r="E18" s="106">
        <f>E19</f>
        <v>5000</v>
      </c>
      <c r="F18" s="63">
        <f>F19</f>
        <v>2192.08</v>
      </c>
      <c r="G18" s="114">
        <f t="shared" si="0"/>
        <v>0.78068307275900128</v>
      </c>
      <c r="H18" s="114">
        <f t="shared" si="1"/>
        <v>0.43841599999999997</v>
      </c>
    </row>
    <row r="19" spans="2:8" x14ac:dyDescent="0.25">
      <c r="B19" s="11" t="s">
        <v>152</v>
      </c>
      <c r="C19" s="57"/>
      <c r="D19" s="57">
        <v>5000</v>
      </c>
      <c r="E19" s="64">
        <v>5000</v>
      </c>
      <c r="F19" s="58">
        <v>2192.08</v>
      </c>
      <c r="G19" s="113"/>
      <c r="H19" s="113">
        <f t="shared" si="1"/>
        <v>0.43841599999999997</v>
      </c>
    </row>
    <row r="20" spans="2:8" x14ac:dyDescent="0.25">
      <c r="B20" s="11" t="s">
        <v>153</v>
      </c>
      <c r="C20" s="57">
        <v>2807.9</v>
      </c>
      <c r="D20" s="57"/>
      <c r="E20" s="64"/>
      <c r="F20" s="58"/>
      <c r="G20" s="113">
        <f t="shared" si="0"/>
        <v>0</v>
      </c>
      <c r="H20" s="113"/>
    </row>
    <row r="21" spans="2:8" x14ac:dyDescent="0.25">
      <c r="B21" s="7"/>
      <c r="C21" s="57"/>
      <c r="D21" s="57"/>
      <c r="E21" s="64"/>
      <c r="F21" s="58"/>
      <c r="G21" s="113"/>
      <c r="H21" s="113"/>
    </row>
    <row r="22" spans="2:8" x14ac:dyDescent="0.25">
      <c r="B22" s="47" t="s">
        <v>129</v>
      </c>
      <c r="C22" s="62">
        <f>C26+C27</f>
        <v>724888.61</v>
      </c>
      <c r="D22" s="62">
        <f>D23+D24+487</f>
        <v>2073518</v>
      </c>
      <c r="E22" s="62">
        <f>E23+E24+487</f>
        <v>2073518</v>
      </c>
      <c r="F22" s="63">
        <f>F23+F24</f>
        <v>752752.92</v>
      </c>
      <c r="G22" s="114">
        <f t="shared" si="0"/>
        <v>1.0384394369225916</v>
      </c>
      <c r="H22" s="114">
        <f t="shared" si="1"/>
        <v>0.36303177498338574</v>
      </c>
    </row>
    <row r="23" spans="2:8" x14ac:dyDescent="0.25">
      <c r="B23" s="104" t="s">
        <v>154</v>
      </c>
      <c r="C23" s="57"/>
      <c r="D23" s="57">
        <v>2007901</v>
      </c>
      <c r="E23" s="64">
        <v>2007901</v>
      </c>
      <c r="F23" s="58">
        <v>750784.76</v>
      </c>
      <c r="G23" s="113"/>
      <c r="H23" s="113">
        <f t="shared" si="1"/>
        <v>0.37391522789221182</v>
      </c>
    </row>
    <row r="24" spans="2:8" x14ac:dyDescent="0.25">
      <c r="B24" s="104" t="s">
        <v>155</v>
      </c>
      <c r="C24" s="57"/>
      <c r="D24" s="57">
        <v>65130</v>
      </c>
      <c r="E24" s="64">
        <v>65130</v>
      </c>
      <c r="F24" s="58">
        <v>1968.16</v>
      </c>
      <c r="G24" s="113"/>
      <c r="H24" s="113">
        <f t="shared" si="1"/>
        <v>3.0218946721940736E-2</v>
      </c>
    </row>
    <row r="25" spans="2:8" x14ac:dyDescent="0.25">
      <c r="B25" s="104" t="s">
        <v>156</v>
      </c>
      <c r="C25" s="57"/>
      <c r="D25" s="57">
        <v>62499</v>
      </c>
      <c r="E25" s="64">
        <v>62499</v>
      </c>
      <c r="F25" s="58"/>
      <c r="G25" s="113"/>
      <c r="H25" s="113">
        <f t="shared" si="1"/>
        <v>0</v>
      </c>
    </row>
    <row r="26" spans="2:8" x14ac:dyDescent="0.25">
      <c r="B26" s="104" t="s">
        <v>157</v>
      </c>
      <c r="C26" s="57">
        <v>718742.17</v>
      </c>
      <c r="D26" s="57"/>
      <c r="E26" s="64"/>
      <c r="F26" s="58"/>
      <c r="G26" s="113">
        <f t="shared" si="0"/>
        <v>0</v>
      </c>
      <c r="H26" s="113"/>
    </row>
    <row r="27" spans="2:8" ht="25.5" x14ac:dyDescent="0.25">
      <c r="B27" s="104" t="s">
        <v>158</v>
      </c>
      <c r="C27" s="57">
        <v>6146.44</v>
      </c>
      <c r="D27" s="57"/>
      <c r="E27" s="64"/>
      <c r="F27" s="58"/>
      <c r="G27" s="113">
        <f t="shared" si="0"/>
        <v>0</v>
      </c>
      <c r="H27" s="113"/>
    </row>
    <row r="28" spans="2:8" x14ac:dyDescent="0.25">
      <c r="B28" s="104"/>
      <c r="C28" s="57"/>
      <c r="D28" s="57"/>
      <c r="E28" s="64"/>
      <c r="F28" s="58"/>
      <c r="G28" s="113"/>
      <c r="H28" s="113"/>
    </row>
    <row r="29" spans="2:8" x14ac:dyDescent="0.25">
      <c r="B29" s="47" t="s">
        <v>130</v>
      </c>
      <c r="C29" s="62">
        <f>C30</f>
        <v>380</v>
      </c>
      <c r="D29" s="62">
        <f>D30</f>
        <v>2200</v>
      </c>
      <c r="E29" s="106">
        <f>E30</f>
        <v>2200</v>
      </c>
      <c r="F29" s="63">
        <f>F30</f>
        <v>1570</v>
      </c>
      <c r="G29" s="114">
        <f t="shared" si="0"/>
        <v>4.1315789473684212</v>
      </c>
      <c r="H29" s="114">
        <f t="shared" si="1"/>
        <v>0.71363636363636362</v>
      </c>
    </row>
    <row r="30" spans="2:8" x14ac:dyDescent="0.25">
      <c r="B30" s="104" t="s">
        <v>159</v>
      </c>
      <c r="C30" s="57">
        <v>380</v>
      </c>
      <c r="D30" s="57">
        <v>2200</v>
      </c>
      <c r="E30" s="64">
        <v>2200</v>
      </c>
      <c r="F30" s="58">
        <v>1570</v>
      </c>
      <c r="G30" s="113">
        <f t="shared" si="0"/>
        <v>4.1315789473684212</v>
      </c>
      <c r="H30" s="113">
        <f t="shared" si="1"/>
        <v>0.71363636363636362</v>
      </c>
    </row>
    <row r="31" spans="2:8" x14ac:dyDescent="0.25">
      <c r="B31" s="11" t="s">
        <v>20</v>
      </c>
      <c r="C31" s="57"/>
      <c r="D31" s="57"/>
      <c r="E31" s="64"/>
      <c r="F31" s="58"/>
      <c r="G31" s="65"/>
      <c r="H31" s="65"/>
    </row>
    <row r="32" spans="2:8" x14ac:dyDescent="0.25">
      <c r="B32" s="32"/>
      <c r="C32" s="57"/>
      <c r="D32" s="57"/>
      <c r="E32" s="64"/>
      <c r="F32" s="58"/>
      <c r="G32" s="65"/>
      <c r="H32" s="65"/>
    </row>
    <row r="33" spans="2:8" ht="15.75" customHeight="1" x14ac:dyDescent="0.25">
      <c r="B33" s="105" t="s">
        <v>37</v>
      </c>
      <c r="C33" s="110">
        <f>C34+C40+C48</f>
        <v>878272.72</v>
      </c>
      <c r="D33" s="110">
        <f>D34+D40+D45+D48+D55</f>
        <v>2075789</v>
      </c>
      <c r="E33" s="111">
        <f>E34+E40+E45+E48+E55</f>
        <v>2075789</v>
      </c>
      <c r="F33" s="112">
        <f>F34+F40+F45+F48</f>
        <v>790807.79</v>
      </c>
      <c r="G33" s="115">
        <f>F33/C33</f>
        <v>0.90041256205703402</v>
      </c>
      <c r="H33" s="115">
        <f>F33/E33</f>
        <v>0.3809673285675953</v>
      </c>
    </row>
    <row r="34" spans="2:8" ht="15.75" customHeight="1" x14ac:dyDescent="0.25">
      <c r="B34" s="7" t="s">
        <v>36</v>
      </c>
      <c r="C34" s="62">
        <f>C35+C36+C37</f>
        <v>38625.06</v>
      </c>
      <c r="D34" s="62">
        <f>D35+D36</f>
        <v>95161</v>
      </c>
      <c r="E34" s="62">
        <f>E35+E36</f>
        <v>95161</v>
      </c>
      <c r="F34" s="63">
        <f>F35+F36</f>
        <v>40344.409999999996</v>
      </c>
      <c r="G34" s="114">
        <f t="shared" ref="G34:G56" si="2">F34/C34</f>
        <v>1.044513846709882</v>
      </c>
      <c r="H34" s="114">
        <f t="shared" ref="H34:H56" si="3">F34/E34</f>
        <v>0.42395950021542433</v>
      </c>
    </row>
    <row r="35" spans="2:8" x14ac:dyDescent="0.25">
      <c r="B35" s="34" t="s">
        <v>35</v>
      </c>
      <c r="C35" s="57">
        <v>2710.54</v>
      </c>
      <c r="D35" s="57">
        <v>40161</v>
      </c>
      <c r="E35" s="57">
        <v>40161</v>
      </c>
      <c r="F35" s="58">
        <v>4674.53</v>
      </c>
      <c r="G35" s="114">
        <f t="shared" si="2"/>
        <v>1.7245751769020194</v>
      </c>
      <c r="H35" s="114">
        <f t="shared" si="3"/>
        <v>0.11639476108662632</v>
      </c>
    </row>
    <row r="36" spans="2:8" x14ac:dyDescent="0.25">
      <c r="B36" s="34" t="s">
        <v>147</v>
      </c>
      <c r="C36" s="57">
        <v>34915.82</v>
      </c>
      <c r="D36" s="57">
        <v>55000</v>
      </c>
      <c r="E36" s="57">
        <v>55000</v>
      </c>
      <c r="F36" s="58">
        <v>35669.879999999997</v>
      </c>
      <c r="G36" s="114">
        <f t="shared" si="2"/>
        <v>1.021596514130271</v>
      </c>
      <c r="H36" s="114">
        <f t="shared" si="3"/>
        <v>0.64854327272727263</v>
      </c>
    </row>
    <row r="37" spans="2:8" x14ac:dyDescent="0.25">
      <c r="B37" s="34" t="s">
        <v>148</v>
      </c>
      <c r="C37" s="57">
        <v>998.7</v>
      </c>
      <c r="D37" s="57"/>
      <c r="E37" s="57"/>
      <c r="F37" s="58"/>
      <c r="G37" s="114">
        <f t="shared" si="2"/>
        <v>0</v>
      </c>
      <c r="H37" s="114"/>
    </row>
    <row r="38" spans="2:8" x14ac:dyDescent="0.25">
      <c r="B38" s="33"/>
      <c r="C38" s="57"/>
      <c r="D38" s="57"/>
      <c r="E38" s="57"/>
      <c r="F38" s="58"/>
      <c r="G38" s="114"/>
      <c r="H38" s="114"/>
    </row>
    <row r="39" spans="2:8" x14ac:dyDescent="0.25">
      <c r="B39" s="33" t="s">
        <v>27</v>
      </c>
      <c r="C39" s="57"/>
      <c r="D39" s="57"/>
      <c r="E39" s="57"/>
      <c r="F39" s="58"/>
      <c r="G39" s="114"/>
      <c r="H39" s="114"/>
    </row>
    <row r="40" spans="2:8" x14ac:dyDescent="0.25">
      <c r="B40" s="7" t="s">
        <v>31</v>
      </c>
      <c r="C40" s="62">
        <f>C42</f>
        <v>1369.4</v>
      </c>
      <c r="D40" s="62">
        <f>D41</f>
        <v>5300</v>
      </c>
      <c r="E40" s="106">
        <f>E41</f>
        <v>5300</v>
      </c>
      <c r="F40" s="63">
        <f>F41</f>
        <v>1103.6500000000001</v>
      </c>
      <c r="G40" s="114">
        <f t="shared" si="2"/>
        <v>0.80593690667445594</v>
      </c>
      <c r="H40" s="114">
        <f t="shared" si="3"/>
        <v>0.20823584905660378</v>
      </c>
    </row>
    <row r="41" spans="2:8" x14ac:dyDescent="0.25">
      <c r="B41" s="11" t="s">
        <v>149</v>
      </c>
      <c r="C41" s="57"/>
      <c r="D41" s="57">
        <v>5300</v>
      </c>
      <c r="E41" s="64">
        <v>5300</v>
      </c>
      <c r="F41" s="58">
        <v>1103.6500000000001</v>
      </c>
      <c r="G41" s="114"/>
      <c r="H41" s="114">
        <f t="shared" si="3"/>
        <v>0.20823584905660378</v>
      </c>
    </row>
    <row r="42" spans="2:8" ht="25.5" x14ac:dyDescent="0.25">
      <c r="B42" s="11" t="s">
        <v>150</v>
      </c>
      <c r="C42" s="57">
        <v>1369.4</v>
      </c>
      <c r="D42" s="57"/>
      <c r="E42" s="64"/>
      <c r="F42" s="58"/>
      <c r="G42" s="114">
        <f t="shared" si="2"/>
        <v>0</v>
      </c>
      <c r="H42" s="114"/>
    </row>
    <row r="43" spans="2:8" ht="25.5" x14ac:dyDescent="0.25">
      <c r="B43" s="11" t="s">
        <v>151</v>
      </c>
      <c r="C43" s="57">
        <v>1369.4</v>
      </c>
      <c r="D43" s="57"/>
      <c r="E43" s="64"/>
      <c r="F43" s="58"/>
      <c r="G43" s="114">
        <f t="shared" si="2"/>
        <v>0</v>
      </c>
      <c r="H43" s="114"/>
    </row>
    <row r="44" spans="2:8" x14ac:dyDescent="0.25">
      <c r="B44" s="32"/>
      <c r="C44" s="57"/>
      <c r="D44" s="57"/>
      <c r="E44" s="64"/>
      <c r="F44" s="58"/>
      <c r="G44" s="114"/>
      <c r="H44" s="114"/>
    </row>
    <row r="45" spans="2:8" x14ac:dyDescent="0.25">
      <c r="B45" s="7" t="s">
        <v>131</v>
      </c>
      <c r="C45" s="62"/>
      <c r="D45" s="62">
        <f>D46</f>
        <v>117099</v>
      </c>
      <c r="E45" s="106">
        <f>E46</f>
        <v>117099</v>
      </c>
      <c r="F45" s="63">
        <f>F46</f>
        <v>94.86</v>
      </c>
      <c r="G45" s="114"/>
      <c r="H45" s="114">
        <f t="shared" si="3"/>
        <v>8.1008377526708172E-4</v>
      </c>
    </row>
    <row r="46" spans="2:8" x14ac:dyDescent="0.25">
      <c r="B46" s="11" t="s">
        <v>152</v>
      </c>
      <c r="C46" s="57"/>
      <c r="D46" s="57">
        <v>117099</v>
      </c>
      <c r="E46" s="64">
        <v>117099</v>
      </c>
      <c r="F46" s="58">
        <v>94.86</v>
      </c>
      <c r="G46" s="114"/>
      <c r="H46" s="114">
        <f t="shared" si="3"/>
        <v>8.1008377526708172E-4</v>
      </c>
    </row>
    <row r="47" spans="2:8" x14ac:dyDescent="0.25">
      <c r="B47" s="32"/>
      <c r="C47" s="57"/>
      <c r="D47" s="57"/>
      <c r="E47" s="64"/>
      <c r="F47" s="58"/>
      <c r="G47" s="114"/>
      <c r="H47" s="114"/>
    </row>
    <row r="48" spans="2:8" x14ac:dyDescent="0.25">
      <c r="B48" s="47" t="s">
        <v>129</v>
      </c>
      <c r="C48" s="62">
        <f>C52+C53</f>
        <v>838278.26</v>
      </c>
      <c r="D48" s="62">
        <f>D49+D50+16000</f>
        <v>1854778</v>
      </c>
      <c r="E48" s="62">
        <f>E49+E50+16000</f>
        <v>1854778</v>
      </c>
      <c r="F48" s="63">
        <f>F49+F50</f>
        <v>749264.87</v>
      </c>
      <c r="G48" s="114">
        <f t="shared" si="2"/>
        <v>0.89381403020042527</v>
      </c>
      <c r="H48" s="114">
        <f t="shared" si="3"/>
        <v>0.40396471707126136</v>
      </c>
    </row>
    <row r="49" spans="2:8" x14ac:dyDescent="0.25">
      <c r="B49" s="104" t="s">
        <v>154</v>
      </c>
      <c r="C49" s="57"/>
      <c r="D49" s="57">
        <v>1773648</v>
      </c>
      <c r="E49" s="64">
        <v>1773648</v>
      </c>
      <c r="F49" s="58">
        <v>747756.1</v>
      </c>
      <c r="G49" s="114"/>
      <c r="H49" s="114">
        <f t="shared" si="3"/>
        <v>0.42159216484894407</v>
      </c>
    </row>
    <row r="50" spans="2:8" x14ac:dyDescent="0.25">
      <c r="B50" s="104" t="s">
        <v>155</v>
      </c>
      <c r="C50" s="57"/>
      <c r="D50" s="57">
        <v>65130</v>
      </c>
      <c r="E50" s="64">
        <v>65130</v>
      </c>
      <c r="F50" s="58">
        <v>1508.77</v>
      </c>
      <c r="G50" s="114"/>
      <c r="H50" s="114">
        <f t="shared" si="3"/>
        <v>2.3165515123598955E-2</v>
      </c>
    </row>
    <row r="51" spans="2:8" x14ac:dyDescent="0.25">
      <c r="B51" s="104" t="s">
        <v>156</v>
      </c>
      <c r="C51" s="57"/>
      <c r="D51" s="57">
        <v>62499</v>
      </c>
      <c r="E51" s="64">
        <v>62499</v>
      </c>
      <c r="F51" s="58"/>
      <c r="G51" s="114"/>
      <c r="H51" s="114">
        <f t="shared" si="3"/>
        <v>0</v>
      </c>
    </row>
    <row r="52" spans="2:8" x14ac:dyDescent="0.25">
      <c r="B52" s="104" t="s">
        <v>157</v>
      </c>
      <c r="C52" s="57">
        <v>832369.11</v>
      </c>
      <c r="D52" s="57"/>
      <c r="E52" s="64"/>
      <c r="F52" s="58"/>
      <c r="G52" s="114">
        <f t="shared" si="2"/>
        <v>0</v>
      </c>
      <c r="H52" s="114"/>
    </row>
    <row r="53" spans="2:8" ht="25.5" x14ac:dyDescent="0.25">
      <c r="B53" s="104" t="s">
        <v>158</v>
      </c>
      <c r="C53" s="57">
        <v>5909.15</v>
      </c>
      <c r="D53" s="57"/>
      <c r="E53" s="64"/>
      <c r="F53" s="58"/>
      <c r="G53" s="114">
        <f t="shared" si="2"/>
        <v>0</v>
      </c>
      <c r="H53" s="114"/>
    </row>
    <row r="54" spans="2:8" x14ac:dyDescent="0.25">
      <c r="B54" s="104"/>
      <c r="C54" s="57"/>
      <c r="D54" s="57"/>
      <c r="E54" s="64"/>
      <c r="F54" s="58"/>
      <c r="G54" s="114"/>
      <c r="H54" s="114"/>
    </row>
    <row r="55" spans="2:8" x14ac:dyDescent="0.25">
      <c r="B55" s="47" t="s">
        <v>130</v>
      </c>
      <c r="C55" s="62"/>
      <c r="D55" s="62">
        <f>D56</f>
        <v>3451</v>
      </c>
      <c r="E55" s="106">
        <f>E56</f>
        <v>3451</v>
      </c>
      <c r="F55" s="63"/>
      <c r="G55" s="114"/>
      <c r="H55" s="114">
        <f t="shared" si="3"/>
        <v>0</v>
      </c>
    </row>
    <row r="56" spans="2:8" x14ac:dyDescent="0.25">
      <c r="B56" s="104" t="s">
        <v>159</v>
      </c>
      <c r="C56" s="57"/>
      <c r="D56" s="57">
        <v>3451</v>
      </c>
      <c r="E56" s="64">
        <v>3451</v>
      </c>
      <c r="F56" s="58"/>
      <c r="G56" s="114"/>
      <c r="H56" s="114">
        <f t="shared" si="3"/>
        <v>0</v>
      </c>
    </row>
    <row r="57" spans="2:8" x14ac:dyDescent="0.25">
      <c r="B57" s="47"/>
      <c r="C57" s="57"/>
      <c r="D57" s="57"/>
      <c r="E57" s="64"/>
      <c r="F57" s="58"/>
      <c r="G57" s="65"/>
      <c r="H57" s="65"/>
    </row>
    <row r="58" spans="2:8" x14ac:dyDescent="0.25">
      <c r="B58" s="11" t="s">
        <v>20</v>
      </c>
      <c r="C58" s="57"/>
      <c r="D58" s="57"/>
      <c r="E58" s="64"/>
      <c r="F58" s="58"/>
      <c r="G58" s="65"/>
      <c r="H58" s="65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9"/>
  <sheetViews>
    <sheetView workbookViewId="0">
      <selection activeCell="F25" sqref="F2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83" t="s">
        <v>48</v>
      </c>
      <c r="C2" s="83"/>
      <c r="D2" s="83"/>
      <c r="E2" s="83"/>
      <c r="F2" s="83"/>
      <c r="G2" s="83"/>
      <c r="H2" s="83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6</v>
      </c>
      <c r="C4" s="41" t="s">
        <v>132</v>
      </c>
      <c r="D4" s="41" t="s">
        <v>140</v>
      </c>
      <c r="E4" s="41" t="s">
        <v>141</v>
      </c>
      <c r="F4" s="41" t="s">
        <v>142</v>
      </c>
      <c r="G4" s="41" t="s">
        <v>21</v>
      </c>
      <c r="H4" s="41" t="s">
        <v>50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23</v>
      </c>
      <c r="H5" s="41" t="s">
        <v>24</v>
      </c>
    </row>
    <row r="6" spans="2:8" ht="15.75" customHeight="1" x14ac:dyDescent="0.25">
      <c r="B6" s="7" t="s">
        <v>37</v>
      </c>
      <c r="C6" s="57"/>
      <c r="D6" s="57"/>
      <c r="E6" s="57"/>
      <c r="F6" s="58"/>
      <c r="G6" s="65"/>
      <c r="H6" s="65"/>
    </row>
    <row r="7" spans="2:8" ht="15.75" customHeight="1" x14ac:dyDescent="0.25">
      <c r="B7" s="7" t="s">
        <v>8</v>
      </c>
      <c r="C7" s="57"/>
      <c r="D7" s="57"/>
      <c r="E7" s="57"/>
      <c r="F7" s="58"/>
      <c r="G7" s="65"/>
      <c r="H7" s="65"/>
    </row>
    <row r="8" spans="2:8" ht="25.5" x14ac:dyDescent="0.25">
      <c r="B8" s="13" t="s">
        <v>9</v>
      </c>
      <c r="C8" s="57"/>
      <c r="D8" s="57"/>
      <c r="E8" s="57"/>
      <c r="F8" s="58"/>
      <c r="G8" s="65"/>
      <c r="H8" s="65"/>
    </row>
    <row r="9" spans="2:8" x14ac:dyDescent="0.25">
      <c r="B9" s="35" t="s">
        <v>10</v>
      </c>
      <c r="C9" s="57"/>
      <c r="D9" s="57"/>
      <c r="E9" s="57"/>
      <c r="F9" s="58"/>
      <c r="G9" s="65"/>
      <c r="H9" s="65"/>
    </row>
    <row r="10" spans="2:8" x14ac:dyDescent="0.25">
      <c r="B10" s="12" t="s">
        <v>20</v>
      </c>
      <c r="C10" s="57"/>
      <c r="D10" s="57"/>
      <c r="E10" s="57"/>
      <c r="F10" s="58"/>
      <c r="G10" s="65"/>
      <c r="H10" s="65"/>
    </row>
    <row r="11" spans="2:8" x14ac:dyDescent="0.25">
      <c r="B11" s="7" t="s">
        <v>11</v>
      </c>
      <c r="C11" s="57"/>
      <c r="D11" s="57"/>
      <c r="E11" s="64"/>
      <c r="F11" s="58"/>
      <c r="G11" s="65"/>
      <c r="H11" s="65"/>
    </row>
    <row r="12" spans="2:8" ht="25.5" x14ac:dyDescent="0.25">
      <c r="B12" s="32" t="s">
        <v>12</v>
      </c>
      <c r="C12" s="57"/>
      <c r="D12" s="57"/>
      <c r="E12" s="64"/>
      <c r="F12" s="58"/>
      <c r="G12" s="65"/>
      <c r="H12" s="65"/>
    </row>
    <row r="13" spans="2:8" x14ac:dyDescent="0.25">
      <c r="B13" s="32"/>
      <c r="C13" s="57"/>
      <c r="D13" s="57"/>
      <c r="E13" s="64"/>
      <c r="F13" s="58"/>
      <c r="G13" s="65"/>
      <c r="H13" s="65"/>
    </row>
    <row r="14" spans="2:8" x14ac:dyDescent="0.25">
      <c r="B14" s="116" t="s">
        <v>160</v>
      </c>
      <c r="C14" s="107">
        <f>C15+C16</f>
        <v>878272.72</v>
      </c>
      <c r="D14" s="107">
        <f>D15+D16</f>
        <v>2075789</v>
      </c>
      <c r="E14" s="108">
        <f>E15+E16</f>
        <v>2075789</v>
      </c>
      <c r="F14" s="109">
        <f>F15+F16</f>
        <v>790807.79</v>
      </c>
      <c r="G14" s="115">
        <f>F14/C14</f>
        <v>0.90041256205703402</v>
      </c>
      <c r="H14" s="115">
        <f>F14/E14</f>
        <v>0.3809673285675953</v>
      </c>
    </row>
    <row r="15" spans="2:8" x14ac:dyDescent="0.25">
      <c r="B15" s="32" t="s">
        <v>161</v>
      </c>
      <c r="C15" s="57">
        <v>832320.62</v>
      </c>
      <c r="D15" s="57">
        <v>2065680</v>
      </c>
      <c r="E15" s="64">
        <v>2065680</v>
      </c>
      <c r="F15" s="58">
        <v>788114.92</v>
      </c>
      <c r="G15" s="114">
        <f t="shared" ref="G15:G16" si="0">F15/C15</f>
        <v>0.94688861607201324</v>
      </c>
      <c r="H15" s="114">
        <f t="shared" ref="H15:H16" si="1">F15/E15</f>
        <v>0.38152807792107202</v>
      </c>
    </row>
    <row r="16" spans="2:8" x14ac:dyDescent="0.25">
      <c r="B16" s="32" t="s">
        <v>162</v>
      </c>
      <c r="C16" s="57">
        <v>45952.1</v>
      </c>
      <c r="D16" s="57">
        <v>10109</v>
      </c>
      <c r="E16" s="64">
        <v>10109</v>
      </c>
      <c r="F16" s="58">
        <v>2692.87</v>
      </c>
      <c r="G16" s="114">
        <f t="shared" si="0"/>
        <v>5.8601674352205882E-2</v>
      </c>
      <c r="H16" s="114">
        <f t="shared" si="1"/>
        <v>0.26638342071421506</v>
      </c>
    </row>
    <row r="17" spans="2:8" x14ac:dyDescent="0.25">
      <c r="B17" s="32"/>
      <c r="C17" s="57"/>
      <c r="D17" s="57"/>
      <c r="E17" s="64"/>
      <c r="F17" s="58"/>
      <c r="G17" s="113"/>
      <c r="H17" s="113"/>
    </row>
    <row r="18" spans="2:8" x14ac:dyDescent="0.25">
      <c r="B18" s="32"/>
      <c r="C18" s="57"/>
      <c r="D18" s="57"/>
      <c r="E18" s="64"/>
      <c r="F18" s="58"/>
      <c r="G18" s="65"/>
      <c r="H18" s="65"/>
    </row>
    <row r="19" spans="2:8" x14ac:dyDescent="0.25">
      <c r="B19" s="11" t="s">
        <v>20</v>
      </c>
      <c r="C19" s="57"/>
      <c r="D19" s="57"/>
      <c r="E19" s="64"/>
      <c r="F19" s="58"/>
      <c r="G19" s="65"/>
      <c r="H19" s="6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J6" sqref="J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83" t="s">
        <v>66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12" ht="15.75" customHeight="1" x14ac:dyDescent="0.25">
      <c r="B3" s="83" t="s">
        <v>40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92" t="s">
        <v>6</v>
      </c>
      <c r="C5" s="93"/>
      <c r="D5" s="93"/>
      <c r="E5" s="93"/>
      <c r="F5" s="94"/>
      <c r="G5" s="41" t="s">
        <v>132</v>
      </c>
      <c r="H5" s="41" t="s">
        <v>140</v>
      </c>
      <c r="I5" s="41" t="s">
        <v>141</v>
      </c>
      <c r="J5" s="41" t="s">
        <v>142</v>
      </c>
      <c r="K5" s="43" t="s">
        <v>21</v>
      </c>
      <c r="L5" s="43" t="s">
        <v>50</v>
      </c>
    </row>
    <row r="6" spans="2:12" x14ac:dyDescent="0.25">
      <c r="B6" s="92">
        <v>1</v>
      </c>
      <c r="C6" s="93"/>
      <c r="D6" s="93"/>
      <c r="E6" s="93"/>
      <c r="F6" s="94"/>
      <c r="G6" s="43">
        <v>2</v>
      </c>
      <c r="H6" s="43">
        <v>3</v>
      </c>
      <c r="I6" s="43">
        <v>4</v>
      </c>
      <c r="J6" s="43">
        <v>5</v>
      </c>
      <c r="K6" s="43" t="s">
        <v>23</v>
      </c>
      <c r="L6" s="43" t="s">
        <v>24</v>
      </c>
    </row>
    <row r="7" spans="2:12" ht="25.5" x14ac:dyDescent="0.25">
      <c r="B7" s="7">
        <v>8</v>
      </c>
      <c r="C7" s="7"/>
      <c r="D7" s="7"/>
      <c r="E7" s="7"/>
      <c r="F7" s="7" t="s">
        <v>13</v>
      </c>
      <c r="G7" s="5"/>
      <c r="H7" s="5"/>
      <c r="I7" s="5"/>
      <c r="J7" s="30"/>
      <c r="K7" s="30"/>
      <c r="L7" s="30"/>
    </row>
    <row r="8" spans="2:12" x14ac:dyDescent="0.25">
      <c r="B8" s="7"/>
      <c r="C8" s="11">
        <v>84</v>
      </c>
      <c r="D8" s="11"/>
      <c r="E8" s="11"/>
      <c r="F8" s="11" t="s">
        <v>18</v>
      </c>
      <c r="G8" s="5"/>
      <c r="H8" s="5"/>
      <c r="I8" s="5"/>
      <c r="J8" s="30"/>
      <c r="K8" s="30"/>
      <c r="L8" s="30"/>
    </row>
    <row r="9" spans="2:12" ht="51" x14ac:dyDescent="0.25">
      <c r="B9" s="8"/>
      <c r="C9" s="8"/>
      <c r="D9" s="8">
        <v>841</v>
      </c>
      <c r="E9" s="8"/>
      <c r="F9" s="31" t="s">
        <v>41</v>
      </c>
      <c r="G9" s="5"/>
      <c r="H9" s="5"/>
      <c r="I9" s="5"/>
      <c r="J9" s="30"/>
      <c r="K9" s="30"/>
      <c r="L9" s="30"/>
    </row>
    <row r="10" spans="2:12" ht="25.5" x14ac:dyDescent="0.25">
      <c r="B10" s="8"/>
      <c r="C10" s="8"/>
      <c r="D10" s="8"/>
      <c r="E10" s="8">
        <v>8413</v>
      </c>
      <c r="F10" s="31" t="s">
        <v>42</v>
      </c>
      <c r="G10" s="5"/>
      <c r="H10" s="5"/>
      <c r="I10" s="5"/>
      <c r="J10" s="30"/>
      <c r="K10" s="30"/>
      <c r="L10" s="30"/>
    </row>
    <row r="11" spans="2:12" x14ac:dyDescent="0.25">
      <c r="B11" s="8"/>
      <c r="C11" s="8"/>
      <c r="D11" s="8"/>
      <c r="E11" s="9" t="s">
        <v>27</v>
      </c>
      <c r="F11" s="13"/>
      <c r="G11" s="5"/>
      <c r="H11" s="5"/>
      <c r="I11" s="5"/>
      <c r="J11" s="30"/>
      <c r="K11" s="30"/>
      <c r="L11" s="30"/>
    </row>
    <row r="12" spans="2:12" ht="25.5" x14ac:dyDescent="0.25">
      <c r="B12" s="10">
        <v>5</v>
      </c>
      <c r="C12" s="10"/>
      <c r="D12" s="10"/>
      <c r="E12" s="10"/>
      <c r="F12" s="23" t="s">
        <v>14</v>
      </c>
      <c r="G12" s="5"/>
      <c r="H12" s="5"/>
      <c r="I12" s="5"/>
      <c r="J12" s="30"/>
      <c r="K12" s="30"/>
      <c r="L12" s="30"/>
    </row>
    <row r="13" spans="2:12" ht="25.5" x14ac:dyDescent="0.25">
      <c r="B13" s="11"/>
      <c r="C13" s="11">
        <v>54</v>
      </c>
      <c r="D13" s="11"/>
      <c r="E13" s="11"/>
      <c r="F13" s="24" t="s">
        <v>19</v>
      </c>
      <c r="G13" s="5"/>
      <c r="H13" s="5"/>
      <c r="I13" s="6"/>
      <c r="J13" s="30"/>
      <c r="K13" s="30"/>
      <c r="L13" s="30"/>
    </row>
    <row r="14" spans="2:12" ht="63.75" x14ac:dyDescent="0.25">
      <c r="B14" s="11"/>
      <c r="C14" s="11"/>
      <c r="D14" s="11">
        <v>541</v>
      </c>
      <c r="E14" s="31"/>
      <c r="F14" s="31" t="s">
        <v>43</v>
      </c>
      <c r="G14" s="5"/>
      <c r="H14" s="5"/>
      <c r="I14" s="6"/>
      <c r="J14" s="30"/>
      <c r="K14" s="30"/>
      <c r="L14" s="30"/>
    </row>
    <row r="15" spans="2:12" ht="38.25" x14ac:dyDescent="0.25">
      <c r="B15" s="11"/>
      <c r="C15" s="11"/>
      <c r="D15" s="11"/>
      <c r="E15" s="31">
        <v>5413</v>
      </c>
      <c r="F15" s="31" t="s">
        <v>44</v>
      </c>
      <c r="G15" s="5"/>
      <c r="H15" s="5"/>
      <c r="I15" s="6"/>
      <c r="J15" s="30"/>
      <c r="K15" s="30"/>
      <c r="L15" s="30"/>
    </row>
    <row r="16" spans="2:12" x14ac:dyDescent="0.25">
      <c r="B16" s="12" t="s">
        <v>20</v>
      </c>
      <c r="C16" s="10"/>
      <c r="D16" s="10"/>
      <c r="E16" s="10"/>
      <c r="F16" s="23" t="s">
        <v>27</v>
      </c>
      <c r="G16" s="5"/>
      <c r="H16" s="5"/>
      <c r="I16" s="5"/>
      <c r="J16" s="30"/>
      <c r="K16" s="30"/>
      <c r="L16" s="30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topLeftCell="B1"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83" t="s">
        <v>45</v>
      </c>
      <c r="C2" s="83"/>
      <c r="D2" s="83"/>
      <c r="E2" s="83"/>
      <c r="F2" s="83"/>
      <c r="G2" s="83"/>
      <c r="H2" s="83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6</v>
      </c>
      <c r="C4" s="41" t="s">
        <v>132</v>
      </c>
      <c r="D4" s="41" t="s">
        <v>140</v>
      </c>
      <c r="E4" s="41" t="s">
        <v>141</v>
      </c>
      <c r="F4" s="41" t="s">
        <v>142</v>
      </c>
      <c r="G4" s="41" t="s">
        <v>21</v>
      </c>
      <c r="H4" s="41" t="s">
        <v>50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23</v>
      </c>
      <c r="H5" s="41" t="s">
        <v>24</v>
      </c>
    </row>
    <row r="6" spans="2:8" x14ac:dyDescent="0.25">
      <c r="B6" s="7" t="s">
        <v>46</v>
      </c>
      <c r="C6" s="5"/>
      <c r="D6" s="5"/>
      <c r="E6" s="6"/>
      <c r="F6" s="30"/>
      <c r="G6" s="30"/>
      <c r="H6" s="30"/>
    </row>
    <row r="7" spans="2:8" x14ac:dyDescent="0.25">
      <c r="B7" s="7" t="s">
        <v>36</v>
      </c>
      <c r="C7" s="5"/>
      <c r="D7" s="5"/>
      <c r="E7" s="5"/>
      <c r="F7" s="30"/>
      <c r="G7" s="30"/>
      <c r="H7" s="30"/>
    </row>
    <row r="8" spans="2:8" x14ac:dyDescent="0.25">
      <c r="B8" s="34" t="s">
        <v>35</v>
      </c>
      <c r="C8" s="5"/>
      <c r="D8" s="5"/>
      <c r="E8" s="5"/>
      <c r="F8" s="30"/>
      <c r="G8" s="30"/>
      <c r="H8" s="30"/>
    </row>
    <row r="9" spans="2:8" x14ac:dyDescent="0.25">
      <c r="B9" s="33" t="s">
        <v>34</v>
      </c>
      <c r="C9" s="5"/>
      <c r="D9" s="5"/>
      <c r="E9" s="5"/>
      <c r="F9" s="30"/>
      <c r="G9" s="30"/>
      <c r="H9" s="30"/>
    </row>
    <row r="10" spans="2:8" x14ac:dyDescent="0.25">
      <c r="B10" s="33" t="s">
        <v>27</v>
      </c>
      <c r="C10" s="5"/>
      <c r="D10" s="5"/>
      <c r="E10" s="5"/>
      <c r="F10" s="30"/>
      <c r="G10" s="30"/>
      <c r="H10" s="30"/>
    </row>
    <row r="11" spans="2:8" x14ac:dyDescent="0.25">
      <c r="B11" s="7" t="s">
        <v>33</v>
      </c>
      <c r="C11" s="5"/>
      <c r="D11" s="5"/>
      <c r="E11" s="6"/>
      <c r="F11" s="30"/>
      <c r="G11" s="30"/>
      <c r="H11" s="30"/>
    </row>
    <row r="12" spans="2:8" x14ac:dyDescent="0.25">
      <c r="B12" s="32" t="s">
        <v>32</v>
      </c>
      <c r="C12" s="5"/>
      <c r="D12" s="5"/>
      <c r="E12" s="6"/>
      <c r="F12" s="30"/>
      <c r="G12" s="30"/>
      <c r="H12" s="30"/>
    </row>
    <row r="13" spans="2:8" x14ac:dyDescent="0.25">
      <c r="B13" s="7" t="s">
        <v>31</v>
      </c>
      <c r="C13" s="5"/>
      <c r="D13" s="5"/>
      <c r="E13" s="6"/>
      <c r="F13" s="30"/>
      <c r="G13" s="30"/>
      <c r="H13" s="30"/>
    </row>
    <row r="14" spans="2:8" x14ac:dyDescent="0.25">
      <c r="B14" s="32" t="s">
        <v>30</v>
      </c>
      <c r="C14" s="5"/>
      <c r="D14" s="5"/>
      <c r="E14" s="6"/>
      <c r="F14" s="30"/>
      <c r="G14" s="30"/>
      <c r="H14" s="30"/>
    </row>
    <row r="15" spans="2:8" x14ac:dyDescent="0.25">
      <c r="B15" s="11" t="s">
        <v>20</v>
      </c>
      <c r="C15" s="5"/>
      <c r="D15" s="5"/>
      <c r="E15" s="6"/>
      <c r="F15" s="30"/>
      <c r="G15" s="30"/>
      <c r="H15" s="30"/>
    </row>
    <row r="16" spans="2:8" x14ac:dyDescent="0.25">
      <c r="B16" s="32"/>
      <c r="C16" s="5"/>
      <c r="D16" s="5"/>
      <c r="E16" s="6"/>
      <c r="F16" s="30"/>
      <c r="G16" s="30"/>
      <c r="H16" s="30"/>
    </row>
    <row r="17" spans="2:8" ht="15.75" customHeight="1" x14ac:dyDescent="0.25">
      <c r="B17" s="7" t="s">
        <v>47</v>
      </c>
      <c r="C17" s="5"/>
      <c r="D17" s="5"/>
      <c r="E17" s="6"/>
      <c r="F17" s="30"/>
      <c r="G17" s="30"/>
      <c r="H17" s="30"/>
    </row>
    <row r="18" spans="2:8" ht="15.75" customHeight="1" x14ac:dyDescent="0.25">
      <c r="B18" s="7" t="s">
        <v>36</v>
      </c>
      <c r="C18" s="5"/>
      <c r="D18" s="5"/>
      <c r="E18" s="5"/>
      <c r="F18" s="30"/>
      <c r="G18" s="30"/>
      <c r="H18" s="30"/>
    </row>
    <row r="19" spans="2:8" x14ac:dyDescent="0.25">
      <c r="B19" s="34" t="s">
        <v>35</v>
      </c>
      <c r="C19" s="5"/>
      <c r="D19" s="5"/>
      <c r="E19" s="5"/>
      <c r="F19" s="30"/>
      <c r="G19" s="30"/>
      <c r="H19" s="30"/>
    </row>
    <row r="20" spans="2:8" x14ac:dyDescent="0.25">
      <c r="B20" s="33" t="s">
        <v>34</v>
      </c>
      <c r="C20" s="5"/>
      <c r="D20" s="5"/>
      <c r="E20" s="5"/>
      <c r="F20" s="30"/>
      <c r="G20" s="30"/>
      <c r="H20" s="30"/>
    </row>
    <row r="21" spans="2:8" x14ac:dyDescent="0.25">
      <c r="B21" s="33" t="s">
        <v>27</v>
      </c>
      <c r="C21" s="5"/>
      <c r="D21" s="5"/>
      <c r="E21" s="5"/>
      <c r="F21" s="30"/>
      <c r="G21" s="30"/>
      <c r="H21" s="30"/>
    </row>
    <row r="22" spans="2:8" x14ac:dyDescent="0.25">
      <c r="B22" s="7" t="s">
        <v>33</v>
      </c>
      <c r="C22" s="5"/>
      <c r="D22" s="5"/>
      <c r="E22" s="6"/>
      <c r="F22" s="30"/>
      <c r="G22" s="30"/>
      <c r="H22" s="30"/>
    </row>
    <row r="23" spans="2:8" x14ac:dyDescent="0.25">
      <c r="B23" s="32" t="s">
        <v>32</v>
      </c>
      <c r="C23" s="5"/>
      <c r="D23" s="5"/>
      <c r="E23" s="6"/>
      <c r="F23" s="30"/>
      <c r="G23" s="30"/>
      <c r="H23" s="30"/>
    </row>
    <row r="24" spans="2:8" x14ac:dyDescent="0.25">
      <c r="B24" s="7" t="s">
        <v>31</v>
      </c>
      <c r="C24" s="5"/>
      <c r="D24" s="5"/>
      <c r="E24" s="6"/>
      <c r="F24" s="30"/>
      <c r="G24" s="30"/>
      <c r="H24" s="30"/>
    </row>
    <row r="25" spans="2:8" x14ac:dyDescent="0.25">
      <c r="B25" s="32" t="s">
        <v>30</v>
      </c>
      <c r="C25" s="5"/>
      <c r="D25" s="5"/>
      <c r="E25" s="6"/>
      <c r="F25" s="30"/>
      <c r="G25" s="30"/>
      <c r="H25" s="30"/>
    </row>
    <row r="26" spans="2:8" x14ac:dyDescent="0.25">
      <c r="B26" s="11" t="s">
        <v>20</v>
      </c>
      <c r="C26" s="5"/>
      <c r="D26" s="5"/>
      <c r="E26" s="6"/>
      <c r="F26" s="30"/>
      <c r="G26" s="30"/>
      <c r="H26" s="30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49E9-8F85-4728-9234-849253CED435}">
  <dimension ref="B2:R12"/>
  <sheetViews>
    <sheetView workbookViewId="0">
      <selection activeCell="H14" sqref="H14"/>
    </sheetView>
  </sheetViews>
  <sheetFormatPr defaultRowHeight="15" x14ac:dyDescent="0.25"/>
  <cols>
    <col min="4" max="4" width="7" customWidth="1"/>
    <col min="5" max="5" width="25.140625" customWidth="1"/>
    <col min="6" max="8" width="25.28515625" customWidth="1"/>
    <col min="9" max="9" width="15.7109375" customWidth="1"/>
  </cols>
  <sheetData>
    <row r="2" spans="2:18" ht="15.75" x14ac:dyDescent="0.25">
      <c r="B2" s="117" t="s">
        <v>15</v>
      </c>
      <c r="C2" s="117"/>
      <c r="D2" s="117"/>
      <c r="E2" s="117"/>
      <c r="F2" s="117"/>
      <c r="G2" s="117"/>
      <c r="H2" s="117"/>
      <c r="I2" s="117"/>
      <c r="J2" s="118"/>
      <c r="K2" s="118"/>
      <c r="L2" s="118"/>
      <c r="M2" s="118"/>
      <c r="N2" s="118"/>
      <c r="O2" s="118"/>
      <c r="P2" s="118"/>
      <c r="Q2" s="118"/>
      <c r="R2" s="118"/>
    </row>
    <row r="3" spans="2:18" s="120" customFormat="1" ht="15.75" x14ac:dyDescent="0.25">
      <c r="B3" s="119" t="s">
        <v>163</v>
      </c>
      <c r="C3" s="119"/>
      <c r="D3" s="119"/>
      <c r="E3" s="119"/>
      <c r="F3" s="119"/>
      <c r="G3" s="119"/>
      <c r="H3" s="119"/>
      <c r="I3" s="119"/>
    </row>
    <row r="4" spans="2:18" s="120" customFormat="1" ht="15.75" x14ac:dyDescent="0.25">
      <c r="B4" s="121"/>
      <c r="C4" s="121"/>
      <c r="D4" s="121"/>
      <c r="E4" s="121"/>
      <c r="F4" s="121"/>
      <c r="G4" s="121"/>
      <c r="H4" s="121"/>
      <c r="I4" s="121"/>
    </row>
    <row r="5" spans="2:18" ht="25.5" x14ac:dyDescent="0.25">
      <c r="B5" s="92" t="s">
        <v>6</v>
      </c>
      <c r="C5" s="93"/>
      <c r="D5" s="93"/>
      <c r="E5" s="94"/>
      <c r="F5" s="41" t="s">
        <v>140</v>
      </c>
      <c r="G5" s="41" t="s">
        <v>141</v>
      </c>
      <c r="H5" s="41" t="s">
        <v>143</v>
      </c>
      <c r="I5" s="41" t="s">
        <v>50</v>
      </c>
    </row>
    <row r="6" spans="2:18" s="29" customFormat="1" ht="11.25" x14ac:dyDescent="0.2">
      <c r="B6" s="100">
        <v>1</v>
      </c>
      <c r="C6" s="101"/>
      <c r="D6" s="101"/>
      <c r="E6" s="102"/>
      <c r="F6" s="42">
        <v>2</v>
      </c>
      <c r="G6" s="42">
        <v>3</v>
      </c>
      <c r="H6" s="42">
        <v>4</v>
      </c>
      <c r="I6" s="42" t="s">
        <v>49</v>
      </c>
    </row>
    <row r="7" spans="2:18" ht="34.5" customHeight="1" x14ac:dyDescent="0.25">
      <c r="B7" s="122" t="s">
        <v>164</v>
      </c>
      <c r="C7" s="122"/>
      <c r="D7" s="122"/>
      <c r="E7" s="123" t="s">
        <v>165</v>
      </c>
      <c r="F7" s="5"/>
      <c r="G7" s="5"/>
      <c r="H7" s="5"/>
      <c r="I7" s="5"/>
    </row>
    <row r="8" spans="2:18" ht="40.5" customHeight="1" x14ac:dyDescent="0.25">
      <c r="B8" s="122" t="s">
        <v>166</v>
      </c>
      <c r="C8" s="122"/>
      <c r="D8" s="122"/>
      <c r="E8" s="123" t="s">
        <v>167</v>
      </c>
      <c r="F8" s="5"/>
      <c r="G8" s="5"/>
      <c r="H8" s="5"/>
      <c r="I8" s="5"/>
    </row>
    <row r="9" spans="2:18" ht="46.5" customHeight="1" x14ac:dyDescent="0.25">
      <c r="B9" s="129" t="s">
        <v>169</v>
      </c>
      <c r="C9" s="130"/>
      <c r="D9" s="131"/>
      <c r="E9" s="132" t="s">
        <v>168</v>
      </c>
      <c r="F9" s="109">
        <f>F10</f>
        <v>2075789</v>
      </c>
      <c r="G9" s="109">
        <f>G10</f>
        <v>2075789</v>
      </c>
      <c r="H9" s="109">
        <f>H10</f>
        <v>790807.79</v>
      </c>
      <c r="I9" s="115">
        <f t="shared" ref="I9:I10" si="0">H9/G9*1</f>
        <v>0.3809673285675953</v>
      </c>
    </row>
    <row r="10" spans="2:18" ht="30" x14ac:dyDescent="0.25">
      <c r="B10" s="128" t="s">
        <v>170</v>
      </c>
      <c r="C10" s="125"/>
      <c r="D10" s="126"/>
      <c r="E10" s="127" t="s">
        <v>171</v>
      </c>
      <c r="F10" s="58">
        <v>2075789</v>
      </c>
      <c r="G10" s="58">
        <v>2075789</v>
      </c>
      <c r="H10" s="58">
        <v>790807.79</v>
      </c>
      <c r="I10" s="65">
        <f t="shared" si="0"/>
        <v>0.3809673285675953</v>
      </c>
    </row>
    <row r="11" spans="2:18" x14ac:dyDescent="0.25">
      <c r="B11" s="124"/>
      <c r="C11" s="125"/>
      <c r="D11" s="126"/>
      <c r="E11" s="30"/>
      <c r="F11" s="30"/>
      <c r="G11" s="30"/>
      <c r="H11" s="30"/>
      <c r="I11" s="30"/>
    </row>
    <row r="12" spans="2:18" x14ac:dyDescent="0.25">
      <c r="B12" s="124"/>
      <c r="C12" s="125"/>
      <c r="D12" s="126"/>
      <c r="E12" s="30"/>
      <c r="F12" s="30"/>
      <c r="G12" s="30"/>
      <c r="H12" s="30"/>
      <c r="I12" s="30"/>
    </row>
  </sheetData>
  <mergeCells count="10">
    <mergeCell ref="B9:D9"/>
    <mergeCell ref="B10:D10"/>
    <mergeCell ref="B11:D11"/>
    <mergeCell ref="B12:D12"/>
    <mergeCell ref="B2:I2"/>
    <mergeCell ref="B3:I3"/>
    <mergeCell ref="B5:E5"/>
    <mergeCell ref="B6:E6"/>
    <mergeCell ref="B7:D7"/>
    <mergeCell ref="B8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30"/>
  <sheetViews>
    <sheetView tabSelected="1" workbookViewId="0">
      <selection activeCell="J10" sqref="J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83" t="s">
        <v>15</v>
      </c>
      <c r="C2" s="95"/>
      <c r="D2" s="95"/>
      <c r="E2" s="95"/>
      <c r="F2" s="95"/>
      <c r="G2" s="95"/>
      <c r="H2" s="95"/>
      <c r="I2" s="95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99" t="s">
        <v>67</v>
      </c>
      <c r="C4" s="99"/>
      <c r="D4" s="99"/>
      <c r="E4" s="99"/>
      <c r="F4" s="99"/>
      <c r="G4" s="99"/>
      <c r="H4" s="99"/>
      <c r="I4" s="99"/>
    </row>
    <row r="5" spans="2:9" ht="18" x14ac:dyDescent="0.25">
      <c r="B5" s="2"/>
      <c r="C5" s="2"/>
      <c r="D5" s="2"/>
      <c r="E5" s="2"/>
      <c r="F5" s="2"/>
      <c r="G5" s="2"/>
      <c r="H5" s="2"/>
      <c r="I5" s="3"/>
    </row>
    <row r="6" spans="2:9" ht="25.5" x14ac:dyDescent="0.25">
      <c r="B6" s="92" t="s">
        <v>6</v>
      </c>
      <c r="C6" s="93"/>
      <c r="D6" s="93"/>
      <c r="E6" s="94"/>
      <c r="F6" s="41" t="s">
        <v>140</v>
      </c>
      <c r="G6" s="41" t="s">
        <v>141</v>
      </c>
      <c r="H6" s="41" t="s">
        <v>143</v>
      </c>
      <c r="I6" s="41" t="s">
        <v>50</v>
      </c>
    </row>
    <row r="7" spans="2:9" s="29" customFormat="1" ht="15.75" customHeight="1" x14ac:dyDescent="0.2">
      <c r="B7" s="100">
        <v>1</v>
      </c>
      <c r="C7" s="101"/>
      <c r="D7" s="101"/>
      <c r="E7" s="102"/>
      <c r="F7" s="42">
        <v>2</v>
      </c>
      <c r="G7" s="42">
        <v>3</v>
      </c>
      <c r="H7" s="42">
        <v>4</v>
      </c>
      <c r="I7" s="42" t="s">
        <v>49</v>
      </c>
    </row>
    <row r="8" spans="2:9" s="45" customFormat="1" ht="30" customHeight="1" x14ac:dyDescent="0.25">
      <c r="B8" s="96" t="s">
        <v>107</v>
      </c>
      <c r="C8" s="97"/>
      <c r="D8" s="98"/>
      <c r="E8" s="44" t="s">
        <v>108</v>
      </c>
      <c r="F8" s="48"/>
      <c r="G8" s="49"/>
      <c r="H8" s="49"/>
      <c r="I8" s="49"/>
    </row>
    <row r="9" spans="2:9" s="45" customFormat="1" ht="30" customHeight="1" x14ac:dyDescent="0.25">
      <c r="B9" s="96" t="s">
        <v>172</v>
      </c>
      <c r="C9" s="133"/>
      <c r="D9" s="134"/>
      <c r="E9" s="54" t="s">
        <v>173</v>
      </c>
      <c r="F9" s="135">
        <f>SUM(F11:F23)</f>
        <v>2075789</v>
      </c>
      <c r="G9" s="136">
        <f>SUM(G11:G23)</f>
        <v>2075789</v>
      </c>
      <c r="H9" s="136">
        <f>SUM(H11:H23)</f>
        <v>790807.79</v>
      </c>
      <c r="I9" s="137">
        <f>H9/G9</f>
        <v>0.3809673285675953</v>
      </c>
    </row>
    <row r="10" spans="2:9" s="45" customFormat="1" ht="30" customHeight="1" x14ac:dyDescent="0.25">
      <c r="B10" s="96" t="s">
        <v>174</v>
      </c>
      <c r="C10" s="133"/>
      <c r="D10" s="134"/>
      <c r="E10" s="54" t="s">
        <v>175</v>
      </c>
      <c r="F10" s="48"/>
      <c r="G10" s="49"/>
      <c r="H10" s="49"/>
      <c r="I10" s="137"/>
    </row>
    <row r="11" spans="2:9" s="45" customFormat="1" ht="43.5" customHeight="1" x14ac:dyDescent="0.25">
      <c r="B11" s="96" t="s">
        <v>109</v>
      </c>
      <c r="C11" s="97"/>
      <c r="D11" s="98"/>
      <c r="E11" s="50" t="s">
        <v>110</v>
      </c>
      <c r="F11" s="48">
        <v>1977519</v>
      </c>
      <c r="G11" s="49">
        <v>1977519</v>
      </c>
      <c r="H11" s="49">
        <v>748864.07</v>
      </c>
      <c r="I11" s="137">
        <f t="shared" ref="I10:I23" si="0">H11/G11</f>
        <v>0.37868868516560394</v>
      </c>
    </row>
    <row r="12" spans="2:9" s="45" customFormat="1" ht="30" customHeight="1" x14ac:dyDescent="0.25">
      <c r="B12" s="103" t="s">
        <v>111</v>
      </c>
      <c r="C12" s="103"/>
      <c r="D12" s="103"/>
      <c r="E12" s="50" t="s">
        <v>112</v>
      </c>
      <c r="F12" s="48">
        <v>45200</v>
      </c>
      <c r="G12" s="49">
        <v>45200</v>
      </c>
      <c r="H12" s="49">
        <v>33498.83</v>
      </c>
      <c r="I12" s="137">
        <f t="shared" si="0"/>
        <v>0.74112455752212392</v>
      </c>
    </row>
    <row r="13" spans="2:9" s="45" customFormat="1" ht="40.5" customHeight="1" x14ac:dyDescent="0.25">
      <c r="B13" s="103" t="s">
        <v>113</v>
      </c>
      <c r="C13" s="103"/>
      <c r="D13" s="103"/>
      <c r="E13" s="50" t="s">
        <v>115</v>
      </c>
      <c r="F13" s="48">
        <v>1500</v>
      </c>
      <c r="G13" s="49">
        <v>1500</v>
      </c>
      <c r="H13" s="49">
        <v>208.55</v>
      </c>
      <c r="I13" s="137">
        <f t="shared" si="0"/>
        <v>0.13903333333333334</v>
      </c>
    </row>
    <row r="14" spans="2:9" s="45" customFormat="1" ht="43.5" customHeight="1" x14ac:dyDescent="0.25">
      <c r="B14" s="103" t="s">
        <v>114</v>
      </c>
      <c r="C14" s="103"/>
      <c r="D14" s="103"/>
      <c r="E14" s="50" t="s">
        <v>116</v>
      </c>
      <c r="F14" s="48">
        <v>200</v>
      </c>
      <c r="G14" s="49">
        <v>200</v>
      </c>
      <c r="H14" s="49">
        <v>0</v>
      </c>
      <c r="I14" s="137">
        <f t="shared" si="0"/>
        <v>0</v>
      </c>
    </row>
    <row r="15" spans="2:9" s="45" customFormat="1" ht="43.5" customHeight="1" x14ac:dyDescent="0.25">
      <c r="B15" s="103" t="s">
        <v>176</v>
      </c>
      <c r="C15" s="103"/>
      <c r="D15" s="103"/>
      <c r="E15" s="50" t="s">
        <v>177</v>
      </c>
      <c r="F15" s="48">
        <v>8100</v>
      </c>
      <c r="G15" s="49">
        <v>8100</v>
      </c>
      <c r="H15" s="49">
        <v>1962.5</v>
      </c>
      <c r="I15" s="137">
        <f t="shared" si="0"/>
        <v>0.24228395061728394</v>
      </c>
    </row>
    <row r="16" spans="2:9" s="45" customFormat="1" ht="52.5" customHeight="1" x14ac:dyDescent="0.25">
      <c r="B16" s="96" t="s">
        <v>123</v>
      </c>
      <c r="C16" s="97"/>
      <c r="D16" s="98"/>
      <c r="E16" s="44" t="s">
        <v>124</v>
      </c>
      <c r="F16" s="48">
        <v>2500</v>
      </c>
      <c r="G16" s="49">
        <v>2500</v>
      </c>
      <c r="H16" s="49">
        <v>2496.5300000000002</v>
      </c>
      <c r="I16" s="137">
        <f t="shared" si="0"/>
        <v>0.99861200000000006</v>
      </c>
    </row>
    <row r="17" spans="2:9" s="45" customFormat="1" ht="52.5" customHeight="1" x14ac:dyDescent="0.25">
      <c r="B17" s="96" t="s">
        <v>134</v>
      </c>
      <c r="C17" s="97"/>
      <c r="D17" s="98"/>
      <c r="E17" s="44" t="s">
        <v>135</v>
      </c>
      <c r="F17" s="48">
        <v>1000</v>
      </c>
      <c r="G17" s="49">
        <v>1000</v>
      </c>
      <c r="H17" s="49">
        <v>520.04999999999995</v>
      </c>
      <c r="I17" s="137">
        <f t="shared" si="0"/>
        <v>0.5200499999999999</v>
      </c>
    </row>
    <row r="18" spans="2:9" s="45" customFormat="1" ht="52.5" customHeight="1" x14ac:dyDescent="0.25">
      <c r="B18" s="96" t="s">
        <v>136</v>
      </c>
      <c r="C18" s="97"/>
      <c r="D18" s="98"/>
      <c r="E18" s="44" t="s">
        <v>137</v>
      </c>
      <c r="F18" s="48">
        <v>800</v>
      </c>
      <c r="G18" s="49">
        <v>800</v>
      </c>
      <c r="H18" s="49">
        <v>0</v>
      </c>
      <c r="I18" s="137">
        <f t="shared" si="0"/>
        <v>0</v>
      </c>
    </row>
    <row r="19" spans="2:9" s="45" customFormat="1" ht="30" customHeight="1" x14ac:dyDescent="0.25">
      <c r="B19" s="96" t="s">
        <v>117</v>
      </c>
      <c r="C19" s="97"/>
      <c r="D19" s="98"/>
      <c r="E19" s="44" t="s">
        <v>118</v>
      </c>
      <c r="F19" s="48">
        <v>2000</v>
      </c>
      <c r="G19" s="49">
        <v>2000</v>
      </c>
      <c r="H19" s="49">
        <v>998.7</v>
      </c>
      <c r="I19" s="137">
        <f t="shared" si="0"/>
        <v>0.49935000000000002</v>
      </c>
    </row>
    <row r="20" spans="2:9" s="45" customFormat="1" ht="30" customHeight="1" x14ac:dyDescent="0.25">
      <c r="B20" s="96" t="s">
        <v>178</v>
      </c>
      <c r="C20" s="97"/>
      <c r="D20" s="98"/>
      <c r="E20" s="50" t="s">
        <v>179</v>
      </c>
      <c r="F20" s="48">
        <v>33200</v>
      </c>
      <c r="G20" s="49">
        <v>33200</v>
      </c>
      <c r="H20" s="49">
        <v>0</v>
      </c>
      <c r="I20" s="137">
        <f t="shared" si="0"/>
        <v>0</v>
      </c>
    </row>
    <row r="21" spans="2:9" s="45" customFormat="1" ht="30" customHeight="1" x14ac:dyDescent="0.25">
      <c r="B21" s="96" t="s">
        <v>125</v>
      </c>
      <c r="C21" s="97"/>
      <c r="D21" s="98"/>
      <c r="E21" s="50" t="s">
        <v>126</v>
      </c>
      <c r="F21" s="48">
        <v>661</v>
      </c>
      <c r="G21" s="49">
        <v>661</v>
      </c>
      <c r="H21" s="49">
        <v>659.25</v>
      </c>
      <c r="I21" s="137">
        <f t="shared" si="0"/>
        <v>0.99735249621785171</v>
      </c>
    </row>
    <row r="22" spans="2:9" s="45" customFormat="1" ht="30" customHeight="1" x14ac:dyDescent="0.25">
      <c r="B22" s="96" t="s">
        <v>119</v>
      </c>
      <c r="C22" s="97"/>
      <c r="D22" s="98"/>
      <c r="E22" s="50" t="s">
        <v>120</v>
      </c>
      <c r="F22" s="48">
        <v>2973</v>
      </c>
      <c r="G22" s="49">
        <v>2973</v>
      </c>
      <c r="H22" s="49">
        <v>1599.31</v>
      </c>
      <c r="I22" s="137">
        <f t="shared" si="0"/>
        <v>0.5379448368651194</v>
      </c>
    </row>
    <row r="23" spans="2:9" s="45" customFormat="1" ht="30" customHeight="1" x14ac:dyDescent="0.25">
      <c r="B23" s="96" t="s">
        <v>121</v>
      </c>
      <c r="C23" s="97"/>
      <c r="D23" s="98"/>
      <c r="E23" s="50" t="s">
        <v>122</v>
      </c>
      <c r="F23" s="48">
        <v>136</v>
      </c>
      <c r="G23" s="49">
        <v>136</v>
      </c>
      <c r="H23" s="49">
        <v>0</v>
      </c>
      <c r="I23" s="137">
        <f t="shared" si="0"/>
        <v>0</v>
      </c>
    </row>
    <row r="24" spans="2:9" s="45" customFormat="1" ht="47.25" customHeight="1" x14ac:dyDescent="0.25">
      <c r="B24" s="96" t="s">
        <v>138</v>
      </c>
      <c r="C24" s="97"/>
      <c r="D24" s="98"/>
      <c r="E24" s="50" t="s">
        <v>127</v>
      </c>
      <c r="F24" s="48"/>
      <c r="G24" s="49"/>
      <c r="H24" s="49"/>
      <c r="I24" s="49"/>
    </row>
    <row r="25" spans="2:9" s="45" customFormat="1" ht="30" customHeight="1" x14ac:dyDescent="0.25">
      <c r="B25" s="96" t="s">
        <v>72</v>
      </c>
      <c r="C25" s="97"/>
      <c r="D25" s="98"/>
      <c r="E25" s="44" t="s">
        <v>73</v>
      </c>
      <c r="F25" s="48"/>
      <c r="G25" s="49"/>
      <c r="H25" s="49"/>
      <c r="I25" s="49"/>
    </row>
    <row r="26" spans="2:9" s="45" customFormat="1" ht="30" customHeight="1" x14ac:dyDescent="0.25">
      <c r="B26" s="96" t="s">
        <v>77</v>
      </c>
      <c r="C26" s="97"/>
      <c r="D26" s="98"/>
      <c r="E26" s="44" t="s">
        <v>78</v>
      </c>
      <c r="F26" s="48"/>
      <c r="G26" s="49"/>
      <c r="H26" s="49"/>
      <c r="I26" s="49"/>
    </row>
    <row r="27" spans="2:9" s="45" customFormat="1" ht="30" customHeight="1" x14ac:dyDescent="0.25">
      <c r="B27" s="96" t="s">
        <v>76</v>
      </c>
      <c r="C27" s="97"/>
      <c r="D27" s="98"/>
      <c r="E27" s="44" t="s">
        <v>75</v>
      </c>
      <c r="F27" s="48"/>
      <c r="G27" s="49"/>
      <c r="H27" s="49"/>
      <c r="I27" s="49"/>
    </row>
    <row r="28" spans="2:9" s="45" customFormat="1" ht="30" customHeight="1" x14ac:dyDescent="0.25">
      <c r="B28" s="103" t="s">
        <v>74</v>
      </c>
      <c r="C28" s="103"/>
      <c r="D28" s="103"/>
      <c r="E28" s="46" t="s">
        <v>68</v>
      </c>
      <c r="F28" s="48"/>
      <c r="G28" s="49"/>
      <c r="H28" s="49"/>
      <c r="I28" s="49"/>
    </row>
    <row r="29" spans="2:9" s="45" customFormat="1" ht="30" customHeight="1" x14ac:dyDescent="0.25">
      <c r="B29" s="103" t="s">
        <v>69</v>
      </c>
      <c r="C29" s="103"/>
      <c r="D29" s="103"/>
      <c r="E29" s="46" t="s">
        <v>70</v>
      </c>
      <c r="F29" s="48"/>
      <c r="G29" s="49"/>
      <c r="H29" s="49"/>
      <c r="I29" s="49"/>
    </row>
    <row r="30" spans="2:9" s="45" customFormat="1" ht="30" customHeight="1" x14ac:dyDescent="0.25">
      <c r="B30" s="96" t="s">
        <v>79</v>
      </c>
      <c r="C30" s="97"/>
      <c r="D30" s="98"/>
      <c r="E30" s="46" t="s">
        <v>71</v>
      </c>
      <c r="F30" s="48"/>
      <c r="G30" s="49"/>
      <c r="H30" s="49"/>
      <c r="I30" s="49"/>
    </row>
  </sheetData>
  <mergeCells count="27">
    <mergeCell ref="B25:D25"/>
    <mergeCell ref="B26:D26"/>
    <mergeCell ref="B27:D27"/>
    <mergeCell ref="B28:D28"/>
    <mergeCell ref="B30:D30"/>
    <mergeCell ref="B29:D29"/>
    <mergeCell ref="B22:D22"/>
    <mergeCell ref="B23:D23"/>
    <mergeCell ref="B24:D24"/>
    <mergeCell ref="B17:D17"/>
    <mergeCell ref="B18:D18"/>
    <mergeCell ref="B19:D19"/>
    <mergeCell ref="B20:D20"/>
    <mergeCell ref="B2:I2"/>
    <mergeCell ref="B16:D16"/>
    <mergeCell ref="B21:D21"/>
    <mergeCell ref="B4:I4"/>
    <mergeCell ref="B6:E6"/>
    <mergeCell ref="B7:E7"/>
    <mergeCell ref="B8:D8"/>
    <mergeCell ref="B11:D11"/>
    <mergeCell ref="B12:D12"/>
    <mergeCell ref="B13:D13"/>
    <mergeCell ref="B14:D14"/>
    <mergeCell ref="B9:D9"/>
    <mergeCell ref="B10:D10"/>
    <mergeCell ref="B15:D15"/>
  </mergeCells>
  <phoneticPr fontId="23" type="noConversion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Izvještaj po organizacijskoj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</cp:lastModifiedBy>
  <cp:lastPrinted>2023-08-09T10:14:47Z</cp:lastPrinted>
  <dcterms:created xsi:type="dcterms:W3CDTF">2022-08-12T12:51:27Z</dcterms:created>
  <dcterms:modified xsi:type="dcterms:W3CDTF">2026-07-21T10:42:49Z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